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nected Stocks\Connected-Stocks\"/>
    </mc:Choice>
  </mc:AlternateContent>
  <xr:revisionPtr revIDLastSave="0" documentId="13_ncr:1_{D3FBC62C-F9D3-4322-AC33-4D865835BC35}" xr6:coauthVersionLast="47" xr6:coauthVersionMax="47" xr10:uidLastSave="{00000000-0000-0000-0000-000000000000}"/>
  <bookViews>
    <workbookView xWindow="864" yWindow="-108" windowWidth="22284" windowHeight="13176" xr2:uid="{219ECEC4-BE42-4FA9-BA87-1CDC2DAE88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7" i="1" l="1"/>
  <c r="D118" i="1"/>
  <c r="D119" i="1"/>
  <c r="D120" i="1"/>
  <c r="D121" i="1"/>
  <c r="D122" i="1"/>
  <c r="D123" i="1"/>
  <c r="D124" i="1"/>
  <c r="D125" i="1"/>
  <c r="D126" i="1"/>
  <c r="D127" i="1"/>
  <c r="D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F116" i="1"/>
  <c r="E116" i="1"/>
  <c r="N74" i="1"/>
  <c r="J82" i="1" s="1"/>
  <c r="J74" i="1"/>
  <c r="H82" i="1" s="1"/>
  <c r="F74" i="1"/>
  <c r="F82" i="1" s="1"/>
  <c r="AE46" i="1"/>
  <c r="L54" i="1" s="1"/>
  <c r="AA46" i="1"/>
  <c r="W46" i="1"/>
  <c r="J54" i="1" s="1"/>
  <c r="S46" i="1"/>
  <c r="H54" i="1" s="1"/>
  <c r="O46" i="1"/>
  <c r="K46" i="1"/>
  <c r="F46" i="1"/>
  <c r="G41" i="1"/>
  <c r="I81" i="1"/>
  <c r="J81" i="1"/>
  <c r="G81" i="1"/>
  <c r="H81" i="1"/>
  <c r="F81" i="1"/>
  <c r="E81" i="1"/>
  <c r="P72" i="1"/>
  <c r="O72" i="1"/>
  <c r="P71" i="1"/>
  <c r="O71" i="1"/>
  <c r="P70" i="1"/>
  <c r="O70" i="1"/>
  <c r="P69" i="1"/>
  <c r="O69" i="1"/>
  <c r="L72" i="1"/>
  <c r="K72" i="1"/>
  <c r="L71" i="1"/>
  <c r="K71" i="1"/>
  <c r="L70" i="1"/>
  <c r="K70" i="1"/>
  <c r="L69" i="1"/>
  <c r="K69" i="1"/>
  <c r="H72" i="1"/>
  <c r="G72" i="1"/>
  <c r="H71" i="1"/>
  <c r="G71" i="1"/>
  <c r="H70" i="1"/>
  <c r="G70" i="1"/>
  <c r="H69" i="1"/>
  <c r="G69" i="1"/>
  <c r="AB41" i="1"/>
  <c r="N53" i="1"/>
  <c r="M53" i="1"/>
  <c r="L53" i="1"/>
  <c r="K53" i="1"/>
  <c r="J53" i="1"/>
  <c r="I53" i="1"/>
  <c r="G53" i="1"/>
  <c r="H53" i="1"/>
  <c r="G42" i="1"/>
  <c r="AG44" i="1"/>
  <c r="AF44" i="1"/>
  <c r="AG43" i="1"/>
  <c r="AF43" i="1"/>
  <c r="AG42" i="1"/>
  <c r="AF42" i="1"/>
  <c r="AG41" i="1"/>
  <c r="AF41" i="1"/>
  <c r="AC44" i="1"/>
  <c r="AB44" i="1"/>
  <c r="AC43" i="1"/>
  <c r="AB43" i="1"/>
  <c r="AC42" i="1"/>
  <c r="AB42" i="1"/>
  <c r="AC41" i="1"/>
  <c r="Y44" i="1"/>
  <c r="X44" i="1"/>
  <c r="Y43" i="1"/>
  <c r="X43" i="1"/>
  <c r="Y42" i="1"/>
  <c r="X42" i="1"/>
  <c r="Y41" i="1"/>
  <c r="X41" i="1"/>
  <c r="U44" i="1"/>
  <c r="T44" i="1"/>
  <c r="U43" i="1"/>
  <c r="T43" i="1"/>
  <c r="U42" i="1"/>
  <c r="T42" i="1"/>
  <c r="U41" i="1"/>
  <c r="T41" i="1"/>
  <c r="Q44" i="1"/>
  <c r="P44" i="1"/>
  <c r="Q43" i="1"/>
  <c r="P43" i="1"/>
  <c r="Q42" i="1"/>
  <c r="P42" i="1"/>
  <c r="Q41" i="1"/>
  <c r="P41" i="1"/>
  <c r="M44" i="1"/>
  <c r="L44" i="1"/>
  <c r="M43" i="1"/>
  <c r="L43" i="1"/>
  <c r="M42" i="1"/>
  <c r="L42" i="1"/>
  <c r="M41" i="1"/>
  <c r="L41" i="1"/>
  <c r="H44" i="1"/>
  <c r="H43" i="1"/>
  <c r="H41" i="1"/>
  <c r="G44" i="1"/>
  <c r="G43" i="1"/>
  <c r="J20" i="1"/>
  <c r="K20" i="1"/>
  <c r="N20" i="1"/>
  <c r="O20" i="1"/>
  <c r="R20" i="1"/>
  <c r="S20" i="1"/>
  <c r="V20" i="1"/>
  <c r="W20" i="1"/>
  <c r="Z20" i="1"/>
  <c r="AA20" i="1"/>
  <c r="J21" i="1"/>
  <c r="K21" i="1"/>
  <c r="N21" i="1"/>
  <c r="O21" i="1"/>
  <c r="R21" i="1"/>
  <c r="S21" i="1"/>
  <c r="V21" i="1"/>
  <c r="W21" i="1"/>
  <c r="Z21" i="1"/>
  <c r="AA21" i="1"/>
  <c r="J22" i="1"/>
  <c r="K22" i="1"/>
  <c r="N22" i="1"/>
  <c r="O22" i="1"/>
  <c r="R22" i="1"/>
  <c r="S22" i="1"/>
  <c r="V22" i="1"/>
  <c r="W22" i="1"/>
  <c r="Z22" i="1"/>
  <c r="AA22" i="1"/>
  <c r="J23" i="1"/>
  <c r="K23" i="1"/>
  <c r="N23" i="1"/>
  <c r="O23" i="1"/>
  <c r="R23" i="1"/>
  <c r="S23" i="1"/>
  <c r="V23" i="1"/>
  <c r="W23" i="1"/>
  <c r="Z23" i="1"/>
  <c r="AA23" i="1"/>
  <c r="J24" i="1"/>
  <c r="K24" i="1"/>
  <c r="N24" i="1"/>
  <c r="O24" i="1"/>
  <c r="R24" i="1"/>
  <c r="S24" i="1"/>
  <c r="V24" i="1"/>
  <c r="W24" i="1"/>
  <c r="Z24" i="1"/>
  <c r="AA24" i="1"/>
  <c r="J25" i="1"/>
  <c r="K25" i="1"/>
  <c r="N25" i="1"/>
  <c r="O25" i="1"/>
  <c r="R25" i="1"/>
  <c r="S25" i="1"/>
  <c r="V25" i="1"/>
  <c r="W25" i="1"/>
  <c r="Z25" i="1"/>
  <c r="AA25" i="1"/>
  <c r="O10" i="1"/>
  <c r="J76" i="1" l="1"/>
  <c r="F45" i="1"/>
  <c r="K45" i="1"/>
  <c r="O45" i="1"/>
  <c r="S45" i="1"/>
  <c r="G54" i="1" s="1"/>
  <c r="W45" i="1"/>
  <c r="I54" i="1" s="1"/>
  <c r="O47" i="1"/>
  <c r="F75" i="1"/>
  <c r="F76" i="1"/>
  <c r="N75" i="1"/>
  <c r="N76" i="1"/>
  <c r="N73" i="1"/>
  <c r="I82" i="1" s="1"/>
  <c r="J75" i="1"/>
  <c r="J73" i="1"/>
  <c r="G82" i="1" s="1"/>
  <c r="F73" i="1"/>
  <c r="E82" i="1" s="1"/>
  <c r="AA45" i="1"/>
  <c r="AE45" i="1"/>
  <c r="K54" i="1" s="1"/>
  <c r="W47" i="1"/>
  <c r="AA47" i="1"/>
  <c r="AE47" i="1"/>
  <c r="K47" i="1"/>
  <c r="S47" i="1"/>
  <c r="N54" i="1"/>
  <c r="H42" i="1"/>
  <c r="F47" i="1" s="1"/>
  <c r="AE48" i="1"/>
  <c r="AA48" i="1"/>
  <c r="W48" i="1"/>
  <c r="S48" i="1"/>
  <c r="O48" i="1"/>
  <c r="K48" i="1"/>
  <c r="F48" i="1"/>
  <c r="I29" i="1"/>
  <c r="M54" i="1" l="1"/>
  <c r="Y29" i="1"/>
  <c r="U29" i="1"/>
  <c r="Q29" i="1"/>
  <c r="M29" i="1"/>
  <c r="I36" i="1"/>
  <c r="E36" i="1"/>
  <c r="K34" i="1"/>
  <c r="J34" i="1"/>
  <c r="G34" i="1"/>
  <c r="F34" i="1"/>
  <c r="K33" i="1"/>
  <c r="J33" i="1"/>
  <c r="G33" i="1"/>
  <c r="F33" i="1"/>
  <c r="K32" i="1"/>
  <c r="J32" i="1"/>
  <c r="G32" i="1"/>
  <c r="F32" i="1"/>
  <c r="K31" i="1"/>
  <c r="J31" i="1"/>
  <c r="G31" i="1"/>
  <c r="F31" i="1"/>
  <c r="I38" i="1" l="1"/>
  <c r="E38" i="1"/>
  <c r="I35" i="1"/>
  <c r="E35" i="1"/>
  <c r="E37" i="1"/>
  <c r="I37" i="1"/>
  <c r="B20" i="2"/>
  <c r="B21" i="2"/>
  <c r="B22" i="2"/>
  <c r="H19" i="2"/>
  <c r="G19" i="2"/>
  <c r="F19" i="2"/>
  <c r="I19" i="2"/>
  <c r="E13" i="2"/>
  <c r="E14" i="2"/>
  <c r="E15" i="2"/>
  <c r="E16" i="2"/>
  <c r="E17" i="2"/>
  <c r="E18" i="2"/>
  <c r="E19" i="2"/>
  <c r="F6" i="2"/>
  <c r="G6" i="2"/>
  <c r="H6" i="2"/>
  <c r="I6" i="2"/>
  <c r="F7" i="2"/>
  <c r="G7" i="2"/>
  <c r="H7" i="2"/>
  <c r="I7" i="2"/>
  <c r="F8" i="2"/>
  <c r="G8" i="2"/>
  <c r="H8" i="2"/>
  <c r="I8" i="2"/>
  <c r="H13" i="2"/>
  <c r="G13" i="2"/>
  <c r="F13" i="2"/>
  <c r="I13" i="2"/>
  <c r="H14" i="2"/>
  <c r="G14" i="2"/>
  <c r="F14" i="2"/>
  <c r="I14" i="2"/>
  <c r="H15" i="2"/>
  <c r="G15" i="2"/>
  <c r="F15" i="2"/>
  <c r="I15" i="2"/>
  <c r="H16" i="2"/>
  <c r="G16" i="2"/>
  <c r="F16" i="2"/>
  <c r="I16" i="2"/>
  <c r="H17" i="2"/>
  <c r="G17" i="2"/>
  <c r="F17" i="2"/>
  <c r="I17" i="2"/>
  <c r="H18" i="2"/>
  <c r="G18" i="2"/>
  <c r="F18" i="2"/>
  <c r="I18" i="2"/>
  <c r="I5" i="2"/>
  <c r="H5" i="2"/>
  <c r="G5" i="2"/>
  <c r="F5" i="2"/>
  <c r="E6" i="2"/>
  <c r="E7" i="2"/>
  <c r="E8" i="2"/>
  <c r="E5" i="2"/>
  <c r="D13" i="2"/>
  <c r="D14" i="2"/>
  <c r="D15" i="2"/>
  <c r="D16" i="2"/>
  <c r="D17" i="2"/>
  <c r="D18" i="2"/>
  <c r="D19" i="2"/>
  <c r="D6" i="2"/>
  <c r="D7" i="2"/>
  <c r="D8" i="2"/>
  <c r="D5" i="2"/>
  <c r="B19" i="2"/>
  <c r="A5" i="2"/>
  <c r="A7" i="2"/>
  <c r="A14" i="2"/>
  <c r="A16" i="2"/>
  <c r="A18" i="2"/>
  <c r="B5" i="2"/>
  <c r="B6" i="2"/>
  <c r="B7" i="2"/>
  <c r="B8" i="2"/>
  <c r="B9" i="2"/>
  <c r="B10" i="2"/>
  <c r="B11" i="2"/>
  <c r="B14" i="2"/>
  <c r="B15" i="2"/>
  <c r="B16" i="2"/>
  <c r="B17" i="2"/>
  <c r="B18" i="2"/>
  <c r="C6" i="2"/>
  <c r="C7" i="2"/>
  <c r="C8" i="2"/>
  <c r="C13" i="2"/>
  <c r="C5" i="2"/>
  <c r="AD20" i="1"/>
  <c r="AE20" i="1"/>
  <c r="AD21" i="1"/>
  <c r="AE21" i="1"/>
  <c r="AD22" i="1"/>
  <c r="AE22" i="1"/>
  <c r="AD23" i="1"/>
  <c r="AE23" i="1"/>
  <c r="AD24" i="1"/>
  <c r="AE24" i="1"/>
  <c r="AD25" i="1"/>
  <c r="AE25" i="1"/>
  <c r="AC27" i="1"/>
  <c r="I21" i="2" s="1"/>
  <c r="AD10" i="1"/>
  <c r="AE10" i="1"/>
  <c r="AD11" i="1"/>
  <c r="AE11" i="1"/>
  <c r="AD12" i="1"/>
  <c r="AE12" i="1"/>
  <c r="AD13" i="1"/>
  <c r="AE13" i="1"/>
  <c r="AC15" i="1"/>
  <c r="I10" i="2" s="1"/>
  <c r="AJ16" i="1"/>
  <c r="AJ15" i="1"/>
  <c r="AJ14" i="1"/>
  <c r="AJ13" i="1"/>
  <c r="AJ12" i="1"/>
  <c r="AJ11" i="1"/>
  <c r="Y15" i="1"/>
  <c r="H10" i="2" s="1"/>
  <c r="AA13" i="1"/>
  <c r="Z13" i="1"/>
  <c r="AA12" i="1"/>
  <c r="Z12" i="1"/>
  <c r="AA11" i="1"/>
  <c r="Z11" i="1"/>
  <c r="AA10" i="1"/>
  <c r="Z10" i="1"/>
  <c r="U15" i="1"/>
  <c r="G10" i="2" s="1"/>
  <c r="W13" i="1"/>
  <c r="V13" i="1"/>
  <c r="W12" i="1"/>
  <c r="V12" i="1"/>
  <c r="W11" i="1"/>
  <c r="V11" i="1"/>
  <c r="W10" i="1"/>
  <c r="V10" i="1"/>
  <c r="Q15" i="1"/>
  <c r="F10" i="2" s="1"/>
  <c r="S13" i="1"/>
  <c r="R13" i="1"/>
  <c r="S12" i="1"/>
  <c r="R12" i="1"/>
  <c r="S11" i="1"/>
  <c r="R11" i="1"/>
  <c r="S10" i="1"/>
  <c r="R10" i="1"/>
  <c r="AJ27" i="1"/>
  <c r="AJ26" i="1"/>
  <c r="AJ25" i="1"/>
  <c r="AJ24" i="1"/>
  <c r="AH24" i="1" s="1"/>
  <c r="AJ23" i="1"/>
  <c r="AJ22" i="1"/>
  <c r="AJ21" i="1"/>
  <c r="AJ20" i="1"/>
  <c r="AJ19" i="1"/>
  <c r="AJ18" i="1"/>
  <c r="AJ17" i="1"/>
  <c r="Q27" i="1"/>
  <c r="H21" i="2" s="1"/>
  <c r="Y27" i="1"/>
  <c r="F21" i="2" s="1"/>
  <c r="U27" i="1"/>
  <c r="G21" i="2" s="1"/>
  <c r="J10" i="1"/>
  <c r="K10" i="1"/>
  <c r="J11" i="1"/>
  <c r="K11" i="1"/>
  <c r="M27" i="1"/>
  <c r="E21" i="2" s="1"/>
  <c r="I27" i="1"/>
  <c r="D21" i="2" s="1"/>
  <c r="I15" i="1"/>
  <c r="D10" i="2" s="1"/>
  <c r="M15" i="1"/>
  <c r="E10" i="2" s="1"/>
  <c r="K13" i="1"/>
  <c r="J13" i="1"/>
  <c r="K12" i="1"/>
  <c r="J12" i="1"/>
  <c r="O13" i="1"/>
  <c r="N13" i="1"/>
  <c r="O12" i="1"/>
  <c r="N12" i="1"/>
  <c r="O11" i="1"/>
  <c r="N11" i="1"/>
  <c r="N10" i="1"/>
  <c r="G11" i="1"/>
  <c r="G12" i="1"/>
  <c r="G13" i="1"/>
  <c r="G10" i="1"/>
  <c r="W17" i="1" l="1"/>
  <c r="Y17" i="1"/>
  <c r="AC29" i="1"/>
  <c r="AA17" i="1"/>
  <c r="I16" i="1"/>
  <c r="D11" i="2" s="1"/>
  <c r="E16" i="1"/>
  <c r="AM18" i="1"/>
  <c r="AK18" i="1"/>
  <c r="AL18" i="1"/>
  <c r="AG18" i="1"/>
  <c r="AG26" i="1"/>
  <c r="AM26" i="1"/>
  <c r="AK26" i="1"/>
  <c r="AL26" i="1"/>
  <c r="AM14" i="1"/>
  <c r="AL14" i="1"/>
  <c r="AG14" i="1"/>
  <c r="AK14" i="1"/>
  <c r="AM23" i="1"/>
  <c r="AG23" i="1"/>
  <c r="AK23" i="1"/>
  <c r="AL23" i="1"/>
  <c r="AL11" i="1"/>
  <c r="AK11" i="1"/>
  <c r="AG11" i="1"/>
  <c r="AM11" i="1"/>
  <c r="AM20" i="1"/>
  <c r="AK20" i="1"/>
  <c r="AL20" i="1"/>
  <c r="AG20" i="1"/>
  <c r="AM24" i="1"/>
  <c r="AK24" i="1"/>
  <c r="AL24" i="1"/>
  <c r="AG24" i="1"/>
  <c r="AM12" i="1"/>
  <c r="AK12" i="1"/>
  <c r="AL12" i="1"/>
  <c r="AG12" i="1"/>
  <c r="AM16" i="1"/>
  <c r="AK16" i="1"/>
  <c r="AL16" i="1"/>
  <c r="AG16" i="1"/>
  <c r="AM22" i="1"/>
  <c r="AK22" i="1"/>
  <c r="AL22" i="1"/>
  <c r="AG22" i="1"/>
  <c r="M14" i="1"/>
  <c r="E9" i="2" s="1"/>
  <c r="AM19" i="1"/>
  <c r="AK19" i="1"/>
  <c r="AL19" i="1"/>
  <c r="AG19" i="1"/>
  <c r="AM27" i="1"/>
  <c r="AK27" i="1"/>
  <c r="AL27" i="1"/>
  <c r="AG27" i="1"/>
  <c r="AG15" i="1"/>
  <c r="AM15" i="1"/>
  <c r="AK15" i="1"/>
  <c r="AL15" i="1"/>
  <c r="AM17" i="1"/>
  <c r="AK17" i="1"/>
  <c r="AL17" i="1"/>
  <c r="AG17" i="1"/>
  <c r="AM21" i="1"/>
  <c r="AK21" i="1"/>
  <c r="AL21" i="1"/>
  <c r="AG21" i="1"/>
  <c r="AM25" i="1"/>
  <c r="AK25" i="1"/>
  <c r="AL25" i="1"/>
  <c r="AG25" i="1"/>
  <c r="Q16" i="1"/>
  <c r="F11" i="2" s="1"/>
  <c r="AM13" i="1"/>
  <c r="AK13" i="1"/>
  <c r="AL13" i="1"/>
  <c r="AG13" i="1"/>
  <c r="O17" i="1"/>
  <c r="K17" i="1"/>
  <c r="I17" i="1"/>
  <c r="Q17" i="1"/>
  <c r="AH12" i="1"/>
  <c r="M17" i="1"/>
  <c r="S17" i="1"/>
  <c r="U17" i="1"/>
  <c r="AC17" i="1"/>
  <c r="AH20" i="1"/>
  <c r="M28" i="1"/>
  <c r="E22" i="2" s="1"/>
  <c r="AH16" i="1"/>
  <c r="AH27" i="1"/>
  <c r="AH23" i="1"/>
  <c r="AH19" i="1"/>
  <c r="AH15" i="1"/>
  <c r="AH11" i="1"/>
  <c r="C11" i="2"/>
  <c r="AH26" i="1"/>
  <c r="AH22" i="1"/>
  <c r="AH18" i="1"/>
  <c r="AH14" i="1"/>
  <c r="I28" i="1"/>
  <c r="D22" i="2" s="1"/>
  <c r="AH25" i="1"/>
  <c r="AH21" i="1"/>
  <c r="AH17" i="1"/>
  <c r="AH13" i="1"/>
  <c r="AC28" i="1"/>
  <c r="I22" i="2" s="1"/>
  <c r="AC26" i="1"/>
  <c r="I20" i="2" s="1"/>
  <c r="AC16" i="1"/>
  <c r="I11" i="2" s="1"/>
  <c r="AC14" i="1"/>
  <c r="I9" i="2" s="1"/>
  <c r="Y14" i="1"/>
  <c r="H9" i="2" s="1"/>
  <c r="Y16" i="1"/>
  <c r="H11" i="2" s="1"/>
  <c r="U14" i="1"/>
  <c r="G9" i="2" s="1"/>
  <c r="U16" i="1"/>
  <c r="G11" i="2" s="1"/>
  <c r="Q14" i="1"/>
  <c r="F9" i="2" s="1"/>
  <c r="I26" i="1"/>
  <c r="D20" i="2" s="1"/>
  <c r="M16" i="1"/>
  <c r="E11" i="2" s="1"/>
  <c r="U28" i="1"/>
  <c r="G22" i="2" s="1"/>
  <c r="Q28" i="1"/>
  <c r="H22" i="2" s="1"/>
  <c r="Q26" i="1"/>
  <c r="H20" i="2" s="1"/>
  <c r="Y28" i="1"/>
  <c r="F22" i="2" s="1"/>
  <c r="Y26" i="1"/>
  <c r="F20" i="2" s="1"/>
  <c r="I14" i="1"/>
  <c r="D9" i="2" s="1"/>
  <c r="E21" i="1"/>
  <c r="C15" i="2" s="1"/>
  <c r="E22" i="1"/>
  <c r="C16" i="2" s="1"/>
  <c r="E23" i="1"/>
  <c r="C17" i="2" s="1"/>
  <c r="E24" i="1"/>
  <c r="C18" i="2" s="1"/>
  <c r="E25" i="1"/>
  <c r="C19" i="2" s="1"/>
  <c r="E20" i="1"/>
  <c r="C14" i="2" s="1"/>
  <c r="E15" i="1"/>
  <c r="C10" i="2" s="1"/>
  <c r="F11" i="1"/>
  <c r="F12" i="1"/>
  <c r="F13" i="1"/>
  <c r="F10" i="1"/>
  <c r="AE17" i="1" l="1"/>
  <c r="E14" i="1"/>
  <c r="C9" i="2" s="1"/>
  <c r="E17" i="1"/>
  <c r="F23" i="1"/>
  <c r="G23" i="1"/>
  <c r="F20" i="1"/>
  <c r="G20" i="1"/>
  <c r="F22" i="1"/>
  <c r="G22" i="1"/>
  <c r="F24" i="1"/>
  <c r="G24" i="1"/>
  <c r="F25" i="1"/>
  <c r="G25" i="1"/>
  <c r="F21" i="1"/>
  <c r="G21" i="1"/>
  <c r="U26" i="1"/>
  <c r="G20" i="2" s="1"/>
  <c r="E27" i="1"/>
  <c r="C21" i="2" s="1"/>
  <c r="M26" i="1"/>
  <c r="E20" i="2" s="1"/>
  <c r="E29" i="1" l="1"/>
  <c r="E26" i="1"/>
  <c r="C20" i="2" s="1"/>
  <c r="E28" i="1"/>
  <c r="C22" i="2" s="1"/>
</calcChain>
</file>

<file path=xl/sharedStrings.xml><?xml version="1.0" encoding="utf-8"?>
<sst xmlns="http://schemas.openxmlformats.org/spreadsheetml/2006/main" count="276" uniqueCount="31">
  <si>
    <t>SQRT</t>
  </si>
  <si>
    <t>SUM</t>
  </si>
  <si>
    <t>x1</t>
  </si>
  <si>
    <t>y1</t>
  </si>
  <si>
    <t>x2</t>
  </si>
  <si>
    <t>y2</t>
  </si>
  <si>
    <t>x3</t>
  </si>
  <si>
    <t>y3</t>
  </si>
  <si>
    <t>Holder_1</t>
  </si>
  <si>
    <t>Holder_2</t>
  </si>
  <si>
    <t>Percent</t>
  </si>
  <si>
    <t>Quadratic</t>
  </si>
  <si>
    <t>Holder_3</t>
  </si>
  <si>
    <t>x4</t>
  </si>
  <si>
    <t>y4</t>
  </si>
  <si>
    <t>x</t>
  </si>
  <si>
    <t>y</t>
  </si>
  <si>
    <t>Problem</t>
  </si>
  <si>
    <t>MSQRT</t>
  </si>
  <si>
    <t>Market x</t>
  </si>
  <si>
    <t>Market y</t>
  </si>
  <si>
    <t>20-30</t>
  </si>
  <si>
    <t>10-40</t>
  </si>
  <si>
    <t>equally 25</t>
  </si>
  <si>
    <t>5-45</t>
  </si>
  <si>
    <t>10,40,10,40</t>
  </si>
  <si>
    <t>15,35,15,35</t>
  </si>
  <si>
    <t>20,30,20,30</t>
  </si>
  <si>
    <t>(10,40),(10,40)</t>
  </si>
  <si>
    <t>(15,35),(15,35)</t>
  </si>
  <si>
    <t>(20,30),(20,30)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</si>
</sst>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Sheet1!$AK$10</c:f>
              <c:strCache>
                <c:ptCount val="1"/>
                <c:pt idx="0">
                  <c:v>SQRT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Sheet1!$AK$11:$AK$19</c:f>
              <c:numCache>
                <c:formatCode>0.00</c:formatCode>
                <c:ptCount val="9"/>
                <c:pt idx="0">
                  <c:v>0.4</c:v>
                </c:pt>
                <c:pt idx="1">
                  <c:v>0.42853571071357111</c:v>
                </c:pt>
                <c:pt idx="2">
                  <c:v>0.45</c:v>
                </c:pt>
                <c:pt idx="3">
                  <c:v>0.46650635094610976</c:v>
                </c:pt>
                <c:pt idx="4">
                  <c:v>0.47912878474779197</c:v>
                </c:pt>
                <c:pt idx="5">
                  <c:v>0.4884848003542363</c:v>
                </c:pt>
                <c:pt idx="6">
                  <c:v>0.49494897427831774</c:v>
                </c:pt>
                <c:pt idx="7">
                  <c:v>0.49874685927665502</c:v>
                </c:pt>
                <c:pt idx="8">
                  <c:v>0.50000000000000011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4-403D-8DF7-A6D67EC02F69}"/>
            </c:ext>
          </c:extLst>
        </c:ser>
        <c:ser>
          <c:idx val="1"/>
          <c:order val="1"/>
          <c:tx>
            <c:strRef>
              <c:f>Sheet1!$AL$10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Sheet1!$AL$11:$AL$19</c:f>
              <c:numCache>
                <c:formatCode>0.00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403D-8DF7-A6D67EC0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500415"/>
        <c:axId val="898514559"/>
      </c:lineChart>
      <c:lineChart>
        <c:grouping val="standard"/>
        <c:varyColors val="0"/>
        <c:ser>
          <c:idx val="2"/>
          <c:order val="2"/>
          <c:tx>
            <c:strRef>
              <c:f>Sheet1!$AM$10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Sheet1!$AM$11:$AM$19</c:f>
              <c:numCache>
                <c:formatCode>0.00</c:formatCode>
                <c:ptCount val="9"/>
                <c:pt idx="0">
                  <c:v>2.4390243902439024</c:v>
                </c:pt>
                <c:pt idx="1">
                  <c:v>2.6845637583892619</c:v>
                </c:pt>
                <c:pt idx="2">
                  <c:v>2.9411764705882351</c:v>
                </c:pt>
                <c:pt idx="3">
                  <c:v>3.2</c:v>
                </c:pt>
                <c:pt idx="4">
                  <c:v>3.4482758620689657</c:v>
                </c:pt>
                <c:pt idx="5">
                  <c:v>3.6697247706422016</c:v>
                </c:pt>
                <c:pt idx="6">
                  <c:v>3.8461538461538458</c:v>
                </c:pt>
                <c:pt idx="7">
                  <c:v>3.9603960396039604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403D-8DF7-A6D67EC0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230432"/>
        <c:axId val="1117232096"/>
      </c:lineChart>
      <c:catAx>
        <c:axId val="89850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</a:t>
                </a:r>
                <a:r>
                  <a:rPr lang="el-GR"/>
                  <a:t>α</a:t>
                </a:r>
                <a:r>
                  <a:rPr lang="en-US"/>
                  <a:t>-</a:t>
                </a:r>
                <a:r>
                  <a:rPr lang="el-GR"/>
                  <a:t>β</a:t>
                </a:r>
                <a:r>
                  <a:rPr lang="en-US"/>
                  <a:t>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4559"/>
        <c:crosses val="autoZero"/>
        <c:auto val="1"/>
        <c:lblAlgn val="ctr"/>
        <c:lblOffset val="100"/>
        <c:noMultiLvlLbl val="0"/>
      </c:catAx>
      <c:valAx>
        <c:axId val="898514559"/>
        <c:scaling>
          <c:orientation val="minMax"/>
          <c:min val="0.39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00415"/>
        <c:crosses val="autoZero"/>
        <c:crossBetween val="between"/>
      </c:valAx>
      <c:valAx>
        <c:axId val="1117232096"/>
        <c:scaling>
          <c:orientation val="minMax"/>
          <c:max val="4.0999999999999996"/>
          <c:min val="2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Quadratic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30432"/>
        <c:crosses val="max"/>
        <c:crossBetween val="between"/>
      </c:valAx>
      <c:catAx>
        <c:axId val="111723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3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Sheet1!$AK$10</c:f>
              <c:strCache>
                <c:ptCount val="1"/>
                <c:pt idx="0">
                  <c:v>SQRT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Sheet1!$AG$11:$AG$19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Sheet1!$AK$11:$AK$19</c:f>
              <c:numCache>
                <c:formatCode>0.00</c:formatCode>
                <c:ptCount val="9"/>
                <c:pt idx="0">
                  <c:v>0.4</c:v>
                </c:pt>
                <c:pt idx="1">
                  <c:v>0.42853571071357111</c:v>
                </c:pt>
                <c:pt idx="2">
                  <c:v>0.45</c:v>
                </c:pt>
                <c:pt idx="3">
                  <c:v>0.46650635094610976</c:v>
                </c:pt>
                <c:pt idx="4">
                  <c:v>0.47912878474779197</c:v>
                </c:pt>
                <c:pt idx="5">
                  <c:v>0.4884848003542363</c:v>
                </c:pt>
                <c:pt idx="6">
                  <c:v>0.49494897427831774</c:v>
                </c:pt>
                <c:pt idx="7">
                  <c:v>0.49874685927665502</c:v>
                </c:pt>
                <c:pt idx="8">
                  <c:v>0.50000000000000011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5-41F9-BF8D-D1E6B1309E30}"/>
            </c:ext>
          </c:extLst>
        </c:ser>
        <c:ser>
          <c:idx val="1"/>
          <c:order val="1"/>
          <c:tx>
            <c:strRef>
              <c:f>Sheet1!$AL$10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Sheet1!$AG$11:$AG$19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Sheet1!$AL$11:$AL$19</c:f>
              <c:numCache>
                <c:formatCode>0.00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65-41F9-BF8D-D1E6B1309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500415"/>
        <c:axId val="898514559"/>
      </c:lineChart>
      <c:lineChart>
        <c:grouping val="standard"/>
        <c:varyColors val="0"/>
        <c:ser>
          <c:idx val="2"/>
          <c:order val="2"/>
          <c:tx>
            <c:strRef>
              <c:f>Sheet1!$AM$10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Sheet1!$AM$11:$AM$19</c:f>
              <c:numCache>
                <c:formatCode>0.00</c:formatCode>
                <c:ptCount val="9"/>
                <c:pt idx="0">
                  <c:v>2.4390243902439024</c:v>
                </c:pt>
                <c:pt idx="1">
                  <c:v>2.6845637583892619</c:v>
                </c:pt>
                <c:pt idx="2">
                  <c:v>2.9411764705882351</c:v>
                </c:pt>
                <c:pt idx="3">
                  <c:v>3.2</c:v>
                </c:pt>
                <c:pt idx="4">
                  <c:v>3.4482758620689657</c:v>
                </c:pt>
                <c:pt idx="5">
                  <c:v>3.6697247706422016</c:v>
                </c:pt>
                <c:pt idx="6">
                  <c:v>3.8461538461538458</c:v>
                </c:pt>
                <c:pt idx="7">
                  <c:v>3.9603960396039604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65-41F9-BF8D-D1E6B1309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230432"/>
        <c:axId val="1117232096"/>
      </c:lineChart>
      <c:catAx>
        <c:axId val="89850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min(</a:t>
                </a:r>
                <a:r>
                  <a:rPr lang="el-GR"/>
                  <a:t>α</a:t>
                </a:r>
                <a:r>
                  <a:rPr lang="en-US"/>
                  <a:t>,</a:t>
                </a:r>
                <a:r>
                  <a:rPr lang="el-GR"/>
                  <a:t>β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4559"/>
        <c:crosses val="autoZero"/>
        <c:auto val="1"/>
        <c:lblAlgn val="ctr"/>
        <c:lblOffset val="100"/>
        <c:noMultiLvlLbl val="0"/>
      </c:catAx>
      <c:valAx>
        <c:axId val="898514559"/>
        <c:scaling>
          <c:orientation val="minMax"/>
          <c:min val="0.39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00415"/>
        <c:crosses val="autoZero"/>
        <c:crossBetween val="between"/>
      </c:valAx>
      <c:valAx>
        <c:axId val="1117232096"/>
        <c:scaling>
          <c:orientation val="minMax"/>
          <c:max val="4.0999999999999996"/>
          <c:min val="2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Quadratic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30432"/>
        <c:crosses val="max"/>
        <c:crossBetween val="between"/>
      </c:valAx>
      <c:catAx>
        <c:axId val="111723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3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SQRT 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56976287612554E-2"/>
          <c:y val="0.12324622178103022"/>
          <c:w val="0.9359956598820548"/>
          <c:h val="0.735346631262356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Sheet1!$E$80</c:f>
              <c:strCache>
                <c:ptCount val="1"/>
                <c:pt idx="0">
                  <c:v>(10,40),(10,40)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Sheet1!$E$83:$E$112</c:f>
              <c:numCache>
                <c:formatCode>0.00</c:formatCode>
                <c:ptCount val="30"/>
                <c:pt idx="0">
                  <c:v>0.89999999999999991</c:v>
                </c:pt>
                <c:pt idx="1">
                  <c:v>0.80000000000000016</c:v>
                </c:pt>
                <c:pt idx="2">
                  <c:v>0.74641016151377548</c:v>
                </c:pt>
                <c:pt idx="3">
                  <c:v>0.71111111111111125</c:v>
                </c:pt>
                <c:pt idx="4">
                  <c:v>0.6854101966249686</c:v>
                </c:pt>
                <c:pt idx="5">
                  <c:v>0.66553468707624697</c:v>
                </c:pt>
                <c:pt idx="6">
                  <c:v>0.64952792345162136</c:v>
                </c:pt>
                <c:pt idx="7">
                  <c:v>0.63625408568942277</c:v>
                </c:pt>
                <c:pt idx="8">
                  <c:v>0.62500000000000011</c:v>
                </c:pt>
                <c:pt idx="9">
                  <c:v>0.61529107438367447</c:v>
                </c:pt>
                <c:pt idx="10">
                  <c:v>0.60679698490558864</c:v>
                </c:pt>
                <c:pt idx="11">
                  <c:v>0.5992794456289422</c:v>
                </c:pt>
                <c:pt idx="12">
                  <c:v>0.59256146683391042</c:v>
                </c:pt>
                <c:pt idx="13">
                  <c:v>0.58650834859780965</c:v>
                </c:pt>
                <c:pt idx="14">
                  <c:v>0.58101544285998552</c:v>
                </c:pt>
                <c:pt idx="15">
                  <c:v>0.57600000000000007</c:v>
                </c:pt>
                <c:pt idx="16">
                  <c:v>0.57139557620082781</c:v>
                </c:pt>
                <c:pt idx="17">
                  <c:v>0.56714809963711699</c:v>
                </c:pt>
                <c:pt idx="18">
                  <c:v>0.56321304207454659</c:v>
                </c:pt>
                <c:pt idx="19">
                  <c:v>0.55955334557339031</c:v>
                </c:pt>
                <c:pt idx="20">
                  <c:v>0.55613787640832191</c:v>
                </c:pt>
                <c:pt idx="21">
                  <c:v>0.55294025432465943</c:v>
                </c:pt>
                <c:pt idx="22">
                  <c:v>0.54993795370176379</c:v>
                </c:pt>
                <c:pt idx="23">
                  <c:v>0.54711160481279375</c:v>
                </c:pt>
                <c:pt idx="24">
                  <c:v>0.5444444444444444</c:v>
                </c:pt>
                <c:pt idx="25">
                  <c:v>0.5419218794575702</c:v>
                </c:pt>
                <c:pt idx="26">
                  <c:v>0.53953113676646836</c:v>
                </c:pt>
                <c:pt idx="27">
                  <c:v>0.5372609801650029</c:v>
                </c:pt>
                <c:pt idx="28">
                  <c:v>0.53510147938023656</c:v>
                </c:pt>
                <c:pt idx="29">
                  <c:v>0.53304382031053166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6A-42E2-84CA-3F27AA705E5A}"/>
            </c:ext>
          </c:extLst>
        </c:ser>
        <c:ser>
          <c:idx val="1"/>
          <c:order val="1"/>
          <c:tx>
            <c:strRef>
              <c:f>Sheet1!$G$80</c:f>
              <c:strCache>
                <c:ptCount val="1"/>
                <c:pt idx="0">
                  <c:v>(15,35),(15,35)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Sheet1!$G$83:$G$112</c:f>
              <c:numCache>
                <c:formatCode>0.00</c:formatCode>
                <c:ptCount val="30"/>
                <c:pt idx="0">
                  <c:v>0.95825756949558405</c:v>
                </c:pt>
                <c:pt idx="1">
                  <c:v>0.89085720181999395</c:v>
                </c:pt>
                <c:pt idx="2">
                  <c:v>0.85407486419380085</c:v>
                </c:pt>
                <c:pt idx="3">
                  <c:v>0.82956228399607457</c:v>
                </c:pt>
                <c:pt idx="4">
                  <c:v>0.81156130353009526</c:v>
                </c:pt>
                <c:pt idx="5">
                  <c:v>0.79754645141125169</c:v>
                </c:pt>
                <c:pt idx="6">
                  <c:v>0.78619720871852039</c:v>
                </c:pt>
                <c:pt idx="7">
                  <c:v>0.77674188232584618</c:v>
                </c:pt>
                <c:pt idx="8">
                  <c:v>0.76869317712168816</c:v>
                </c:pt>
                <c:pt idx="9">
                  <c:v>0.76172521917400959</c:v>
                </c:pt>
                <c:pt idx="10">
                  <c:v>0.75561021175841392</c:v>
                </c:pt>
                <c:pt idx="11">
                  <c:v>0.75018319382867604</c:v>
                </c:pt>
                <c:pt idx="12">
                  <c:v>0.74532121179394717</c:v>
                </c:pt>
                <c:pt idx="13">
                  <c:v>0.74093039427585106</c:v>
                </c:pt>
                <c:pt idx="14">
                  <c:v>0.73693760150473619</c:v>
                </c:pt>
                <c:pt idx="15">
                  <c:v>0.73328484447717368</c:v>
                </c:pt>
                <c:pt idx="16">
                  <c:v>0.72992544591268504</c:v>
                </c:pt>
                <c:pt idx="17">
                  <c:v>0.72682133270112281</c:v>
                </c:pt>
                <c:pt idx="18">
                  <c:v>0.72394108433807225</c:v>
                </c:pt>
                <c:pt idx="19">
                  <c:v>0.72125849904387562</c:v>
                </c:pt>
                <c:pt idx="20">
                  <c:v>0.71875152216494631</c:v>
                </c:pt>
                <c:pt idx="21">
                  <c:v>0.71640143305173698</c:v>
                </c:pt>
                <c:pt idx="22">
                  <c:v>0.71419221957051793</c:v>
                </c:pt>
                <c:pt idx="23">
                  <c:v>0.71211009096292555</c:v>
                </c:pt>
                <c:pt idx="24">
                  <c:v>0.7101430941642134</c:v>
                </c:pt>
                <c:pt idx="25">
                  <c:v>0.70828080849055819</c:v>
                </c:pt>
                <c:pt idx="26">
                  <c:v>0.7065141003919988</c:v>
                </c:pt>
                <c:pt idx="27">
                  <c:v>0.70483492474166343</c:v>
                </c:pt>
                <c:pt idx="28">
                  <c:v>0.70323616253933785</c:v>
                </c:pt>
                <c:pt idx="29">
                  <c:v>0.70171148737185662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6A-42E2-84CA-3F27AA705E5A}"/>
            </c:ext>
          </c:extLst>
        </c:ser>
        <c:ser>
          <c:idx val="2"/>
          <c:order val="2"/>
          <c:tx>
            <c:strRef>
              <c:f>Sheet1!$I$80</c:f>
              <c:strCache>
                <c:ptCount val="1"/>
                <c:pt idx="0">
                  <c:v>(20,30),(20,30)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Sheet1!$I$83:$I$112</c:f>
              <c:numCache>
                <c:formatCode>0.00</c:formatCode>
                <c:ptCount val="30"/>
                <c:pt idx="0">
                  <c:v>0.98989794855663582</c:v>
                </c:pt>
                <c:pt idx="1">
                  <c:v>0.95588075013510898</c:v>
                </c:pt>
                <c:pt idx="2">
                  <c:v>0.9370334047316351</c:v>
                </c:pt>
                <c:pt idx="3">
                  <c:v>0.92435373205034299</c:v>
                </c:pt>
                <c:pt idx="4">
                  <c:v>0.91497861574904604</c:v>
                </c:pt>
                <c:pt idx="5">
                  <c:v>0.90764086223533402</c:v>
                </c:pt>
                <c:pt idx="6">
                  <c:v>0.90167326444889651</c:v>
                </c:pt>
                <c:pt idx="7">
                  <c:v>0.8966837194738142</c:v>
                </c:pt>
                <c:pt idx="8">
                  <c:v>0.89242346141747686</c:v>
                </c:pt>
                <c:pt idx="9">
                  <c:v>0.88872545755088284</c:v>
                </c:pt>
                <c:pt idx="10">
                  <c:v>0.88547253404413284</c:v>
                </c:pt>
                <c:pt idx="11">
                  <c:v>0.88257957308817037</c:v>
                </c:pt>
                <c:pt idx="12">
                  <c:v>0.87998295459873088</c:v>
                </c:pt>
                <c:pt idx="13">
                  <c:v>0.87763398371954582</c:v>
                </c:pt>
                <c:pt idx="14">
                  <c:v>0.8754946325703763</c:v>
                </c:pt>
                <c:pt idx="15">
                  <c:v>0.87353468707624704</c:v>
                </c:pt>
                <c:pt idx="16">
                  <c:v>0.87172977965011222</c:v>
                </c:pt>
                <c:pt idx="17">
                  <c:v>0.87005999868513639</c:v>
                </c:pt>
                <c:pt idx="18">
                  <c:v>0.86850888427085871</c:v>
                </c:pt>
                <c:pt idx="19">
                  <c:v>0.86706268892157501</c:v>
                </c:pt>
                <c:pt idx="20">
                  <c:v>0.86570982411434783</c:v>
                </c:pt>
                <c:pt idx="21">
                  <c:v>0.86444043963099904</c:v>
                </c:pt>
                <c:pt idx="22">
                  <c:v>0.86324609946602981</c:v>
                </c:pt>
                <c:pt idx="23">
                  <c:v>0.86211952904729439</c:v>
                </c:pt>
                <c:pt idx="24">
                  <c:v>0.8610544158647977</c:v>
                </c:pt>
                <c:pt idx="25">
                  <c:v>0.86004525061271686</c:v>
                </c:pt>
                <c:pt idx="26">
                  <c:v>0.85908719942420153</c:v>
                </c:pt>
                <c:pt idx="27">
                  <c:v>0.85817600022625662</c:v>
                </c:pt>
                <c:pt idx="28">
                  <c:v>0.85730787799138641</c:v>
                </c:pt>
                <c:pt idx="29">
                  <c:v>0.85647947492957455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6A-42E2-84CA-3F27AA705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962304"/>
        <c:axId val="1357959392"/>
      </c:scatterChart>
      <c:valAx>
        <c:axId val="13579623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Market Cap X / Market Cap Y</a:t>
                </a:r>
              </a:p>
            </c:rich>
          </c:tx>
          <c:layout>
            <c:manualLayout>
              <c:xMode val="edge"/>
              <c:yMode val="edge"/>
              <c:x val="0.39902072688975859"/>
              <c:y val="0.91700086708043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59392"/>
        <c:crosses val="autoZero"/>
        <c:crossBetween val="midCat"/>
      </c:valAx>
      <c:valAx>
        <c:axId val="13579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3061135220568227E-2"/>
          <c:y val="4.3397183763027015E-2"/>
          <c:w val="0.39114113859291161"/>
          <c:h val="4.7155994955100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56976287612554E-2"/>
          <c:y val="0.12324622178103022"/>
          <c:w val="0.9359956598820548"/>
          <c:h val="0.735346631262356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Sheet1!$E$80</c:f>
              <c:strCache>
                <c:ptCount val="1"/>
                <c:pt idx="0">
                  <c:v>(10,40),(10,40)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Sheet1!$F$83:$F$112</c:f>
              <c:numCache>
                <c:formatCode>0.00</c:formatCode>
                <c:ptCount val="30"/>
                <c:pt idx="0">
                  <c:v>0.5</c:v>
                </c:pt>
                <c:pt idx="1">
                  <c:v>0.4</c:v>
                </c:pt>
                <c:pt idx="2">
                  <c:v>0.35</c:v>
                </c:pt>
                <c:pt idx="3">
                  <c:v>0.32</c:v>
                </c:pt>
                <c:pt idx="4">
                  <c:v>0.3</c:v>
                </c:pt>
                <c:pt idx="5">
                  <c:v>0.28571428571428575</c:v>
                </c:pt>
                <c:pt idx="6">
                  <c:v>0.27500000000000002</c:v>
                </c:pt>
                <c:pt idx="7">
                  <c:v>0.26666666666666666</c:v>
                </c:pt>
                <c:pt idx="8">
                  <c:v>0.26</c:v>
                </c:pt>
                <c:pt idx="9">
                  <c:v>0.25454545454545452</c:v>
                </c:pt>
                <c:pt idx="10">
                  <c:v>0.25</c:v>
                </c:pt>
                <c:pt idx="11">
                  <c:v>0.24615384615384617</c:v>
                </c:pt>
                <c:pt idx="12">
                  <c:v>0.24285714285714285</c:v>
                </c:pt>
                <c:pt idx="13">
                  <c:v>0.24</c:v>
                </c:pt>
                <c:pt idx="14">
                  <c:v>0.23749999999999999</c:v>
                </c:pt>
                <c:pt idx="15">
                  <c:v>0.23529411764705885</c:v>
                </c:pt>
                <c:pt idx="16">
                  <c:v>0.23333333333333331</c:v>
                </c:pt>
                <c:pt idx="17">
                  <c:v>0.23157894736842105</c:v>
                </c:pt>
                <c:pt idx="18">
                  <c:v>0.23</c:v>
                </c:pt>
                <c:pt idx="19">
                  <c:v>0.22857142857142856</c:v>
                </c:pt>
                <c:pt idx="20">
                  <c:v>0.22727272727272727</c:v>
                </c:pt>
                <c:pt idx="21">
                  <c:v>0.22608695652173913</c:v>
                </c:pt>
                <c:pt idx="22">
                  <c:v>0.22500000000000001</c:v>
                </c:pt>
                <c:pt idx="23">
                  <c:v>0.22399999999999998</c:v>
                </c:pt>
                <c:pt idx="24">
                  <c:v>0.22307692307692306</c:v>
                </c:pt>
                <c:pt idx="25">
                  <c:v>0.22222222222222221</c:v>
                </c:pt>
                <c:pt idx="26">
                  <c:v>0.22142857142857142</c:v>
                </c:pt>
                <c:pt idx="27">
                  <c:v>0.22068965517241382</c:v>
                </c:pt>
                <c:pt idx="28">
                  <c:v>0.22</c:v>
                </c:pt>
                <c:pt idx="29">
                  <c:v>0.2193548387096774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30-41B6-ACC2-F4B16F010D98}"/>
            </c:ext>
          </c:extLst>
        </c:ser>
        <c:ser>
          <c:idx val="1"/>
          <c:order val="1"/>
          <c:tx>
            <c:strRef>
              <c:f>Sheet1!$G$80</c:f>
              <c:strCache>
                <c:ptCount val="1"/>
                <c:pt idx="0">
                  <c:v>(15,35),(15,35)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Sheet1!$H$83:$H$112</c:f>
              <c:numCache>
                <c:formatCode>0.00</c:formatCode>
                <c:ptCount val="30"/>
                <c:pt idx="0">
                  <c:v>0.5</c:v>
                </c:pt>
                <c:pt idx="1">
                  <c:v>0.43333333333333335</c:v>
                </c:pt>
                <c:pt idx="2">
                  <c:v>0.4</c:v>
                </c:pt>
                <c:pt idx="3">
                  <c:v>0.38</c:v>
                </c:pt>
                <c:pt idx="4">
                  <c:v>0.36666666666666664</c:v>
                </c:pt>
                <c:pt idx="5">
                  <c:v>0.35714285714285715</c:v>
                </c:pt>
                <c:pt idx="6">
                  <c:v>0.35</c:v>
                </c:pt>
                <c:pt idx="7">
                  <c:v>0.34444444444444444</c:v>
                </c:pt>
                <c:pt idx="8">
                  <c:v>0.34</c:v>
                </c:pt>
                <c:pt idx="9">
                  <c:v>0.33636363636363631</c:v>
                </c:pt>
                <c:pt idx="10">
                  <c:v>0.33333333333333337</c:v>
                </c:pt>
                <c:pt idx="11">
                  <c:v>0.33076923076923082</c:v>
                </c:pt>
                <c:pt idx="12">
                  <c:v>0.32857142857142851</c:v>
                </c:pt>
                <c:pt idx="13">
                  <c:v>0.32666666666666666</c:v>
                </c:pt>
                <c:pt idx="14">
                  <c:v>0.32500000000000001</c:v>
                </c:pt>
                <c:pt idx="15">
                  <c:v>0.32352941176470584</c:v>
                </c:pt>
                <c:pt idx="16">
                  <c:v>0.32222222222222219</c:v>
                </c:pt>
                <c:pt idx="17">
                  <c:v>0.32105263157894742</c:v>
                </c:pt>
                <c:pt idx="18">
                  <c:v>0.32</c:v>
                </c:pt>
                <c:pt idx="19">
                  <c:v>0.31904761904761902</c:v>
                </c:pt>
                <c:pt idx="20">
                  <c:v>0.31818181818181818</c:v>
                </c:pt>
                <c:pt idx="21">
                  <c:v>0.31739130434782609</c:v>
                </c:pt>
                <c:pt idx="22">
                  <c:v>0.31666666666666665</c:v>
                </c:pt>
                <c:pt idx="23">
                  <c:v>0.316</c:v>
                </c:pt>
                <c:pt idx="24">
                  <c:v>0.31538461538461537</c:v>
                </c:pt>
                <c:pt idx="25">
                  <c:v>0.31481481481481483</c:v>
                </c:pt>
                <c:pt idx="26">
                  <c:v>0.31428571428571428</c:v>
                </c:pt>
                <c:pt idx="27">
                  <c:v>0.31379310344827588</c:v>
                </c:pt>
                <c:pt idx="28">
                  <c:v>0.3133333333333333</c:v>
                </c:pt>
                <c:pt idx="29">
                  <c:v>0.31290322580645158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30-41B6-ACC2-F4B16F010D98}"/>
            </c:ext>
          </c:extLst>
        </c:ser>
        <c:ser>
          <c:idx val="2"/>
          <c:order val="2"/>
          <c:tx>
            <c:strRef>
              <c:f>Sheet1!$I$80</c:f>
              <c:strCache>
                <c:ptCount val="1"/>
                <c:pt idx="0">
                  <c:v>(20,30),(20,30)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Sheet1!$J$83:$J$112</c:f>
              <c:numCache>
                <c:formatCode>0.00</c:formatCode>
                <c:ptCount val="30"/>
                <c:pt idx="0">
                  <c:v>0.5</c:v>
                </c:pt>
                <c:pt idx="1">
                  <c:v>0.46666666666666662</c:v>
                </c:pt>
                <c:pt idx="2">
                  <c:v>0.45</c:v>
                </c:pt>
                <c:pt idx="3">
                  <c:v>0.44</c:v>
                </c:pt>
                <c:pt idx="4">
                  <c:v>0.43333333333333335</c:v>
                </c:pt>
                <c:pt idx="5">
                  <c:v>0.42857142857142855</c:v>
                </c:pt>
                <c:pt idx="6">
                  <c:v>0.42499999999999999</c:v>
                </c:pt>
                <c:pt idx="7">
                  <c:v>0.42222222222222222</c:v>
                </c:pt>
                <c:pt idx="8">
                  <c:v>0.42</c:v>
                </c:pt>
                <c:pt idx="9">
                  <c:v>0.41818181818181821</c:v>
                </c:pt>
                <c:pt idx="10">
                  <c:v>0.41666666666666663</c:v>
                </c:pt>
                <c:pt idx="11">
                  <c:v>0.41538461538461541</c:v>
                </c:pt>
                <c:pt idx="12">
                  <c:v>0.41428571428571431</c:v>
                </c:pt>
                <c:pt idx="13">
                  <c:v>0.41333333333333333</c:v>
                </c:pt>
                <c:pt idx="14">
                  <c:v>0.41249999999999998</c:v>
                </c:pt>
                <c:pt idx="15">
                  <c:v>0.41176470588235298</c:v>
                </c:pt>
                <c:pt idx="16">
                  <c:v>0.41111111111111115</c:v>
                </c:pt>
                <c:pt idx="17">
                  <c:v>0.41052631578947368</c:v>
                </c:pt>
                <c:pt idx="18">
                  <c:v>0.41</c:v>
                </c:pt>
                <c:pt idx="19">
                  <c:v>0.40952380952380951</c:v>
                </c:pt>
                <c:pt idx="20">
                  <c:v>0.40909090909090906</c:v>
                </c:pt>
                <c:pt idx="21">
                  <c:v>0.40869565217391307</c:v>
                </c:pt>
                <c:pt idx="22">
                  <c:v>0.40833333333333338</c:v>
                </c:pt>
                <c:pt idx="23">
                  <c:v>0.40799999999999997</c:v>
                </c:pt>
                <c:pt idx="24">
                  <c:v>0.40769230769230769</c:v>
                </c:pt>
                <c:pt idx="25">
                  <c:v>0.40740740740740738</c:v>
                </c:pt>
                <c:pt idx="26">
                  <c:v>0.40714285714285714</c:v>
                </c:pt>
                <c:pt idx="27">
                  <c:v>0.40689655172413791</c:v>
                </c:pt>
                <c:pt idx="28">
                  <c:v>0.40666666666666662</c:v>
                </c:pt>
                <c:pt idx="29">
                  <c:v>0.40645161290322585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30-41B6-ACC2-F4B16F010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962304"/>
        <c:axId val="1357959392"/>
      </c:scatterChart>
      <c:valAx>
        <c:axId val="13579623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Market Cap X / Market Cap Y</a:t>
                </a:r>
              </a:p>
            </c:rich>
          </c:tx>
          <c:layout>
            <c:manualLayout>
              <c:xMode val="edge"/>
              <c:yMode val="edge"/>
              <c:x val="0.39902072688975859"/>
              <c:y val="0.91700086708043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59392"/>
        <c:crosses val="autoZero"/>
        <c:crossBetween val="midCat"/>
      </c:valAx>
      <c:valAx>
        <c:axId val="13579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3061135220568227E-2"/>
          <c:y val="4.3397183763027015E-2"/>
          <c:w val="0.33647610919166132"/>
          <c:h val="4.7155994955100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194534</xdr:colOff>
      <xdr:row>3</xdr:row>
      <xdr:rowOff>83820</xdr:rowOff>
    </xdr:from>
    <xdr:to>
      <xdr:col>20</xdr:col>
      <xdr:colOff>206188</xdr:colOff>
      <xdr:row>6</xdr:row>
      <xdr:rowOff>62752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E63308-B275-4814-B717-3863075C99ED}"/>
            </a:ext>
          </a:extLst>
        </xdr:cNvPr>
        <xdr:cNvSpPr txBox="1"/>
      </xdr:nvSpPr>
      <xdr:spPr>
        <a:xfrm>
          <a:off x="804134" y="621702"/>
          <a:ext cx="5659419" cy="516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US" sz="1800"/>
            <a:t>We have</a:t>
          </a:r>
          <a:r>
            <a:rPr lang="en-US" sz="1800" baseline="0"/>
            <a:t> Stock X and Y by different ownership conectivity</a:t>
          </a:r>
          <a:endParaRPr lang="en-US" sz="1800"/>
        </a:p>
      </xdr:txBody>
    </xdr:sp>
    <xdr:clientData/>
  </xdr:twoCellAnchor>
  <xdr:twoCellAnchor>
    <xdr:from>
      <xdr:col>39</xdr:col>
      <xdr:colOff>542365</xdr:colOff>
      <xdr:row>4</xdr:row>
      <xdr:rowOff>151280</xdr:rowOff>
    </xdr:from>
    <xdr:to>
      <xdr:col>50</xdr:col>
      <xdr:colOff>80683</xdr:colOff>
      <xdr:row>24</xdr:row>
      <xdr:rowOff>172299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250B4F-2BB8-44E3-AEEF-F2828E900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549965</xdr:colOff>
      <xdr:row>25</xdr:row>
      <xdr:rowOff>92765</xdr:rowOff>
    </xdr:from>
    <xdr:to>
      <xdr:col>50</xdr:col>
      <xdr:colOff>88283</xdr:colOff>
      <xdr:row>45</xdr:row>
      <xdr:rowOff>133662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4599B8-5246-4EB5-8ABC-D8AA7924F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185056</xdr:colOff>
      <xdr:row>76</xdr:row>
      <xdr:rowOff>136070</xdr:rowOff>
    </xdr:from>
    <xdr:to>
      <xdr:col>23</xdr:col>
      <xdr:colOff>108857</xdr:colOff>
      <xdr:row>101</xdr:row>
      <xdr:rowOff>54429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277D9-DF26-4B9C-B82A-1AAC3A841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261256</xdr:colOff>
      <xdr:row>103</xdr:row>
      <xdr:rowOff>108858</xdr:rowOff>
    </xdr:from>
    <xdr:to>
      <xdr:col>23</xdr:col>
      <xdr:colOff>185057</xdr:colOff>
      <xdr:row>128</xdr:row>
      <xdr:rowOff>27217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6A1EC4-B037-4FF7-BFA1-C1C046DDA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97A9-D6D0-4E76-ADED-A97BB2576E98}">
  <dimension ref="A9:AM182"/>
  <sheetViews>
    <sheetView tabSelected="1" topLeftCell="A89" zoomScaleNormal="100" workbookViewId="0">
      <selection activeCell="D95" sqref="D95"/>
    </sheetView>
  </sheetViews>
  <sheetFormatPr defaultRowHeight="14.4" x14ac:dyDescent="0.3"/>
  <cols>
    <col min="1" max="1" width="8.6640625" style="29" bestFit="1" customWidth="1"/>
    <col min="2" max="2" width="2.21875" style="1" bestFit="1" customWidth="1"/>
    <col min="3" max="3" width="9" style="1" bestFit="1" customWidth="1"/>
    <col min="4" max="4" width="10" style="1" bestFit="1" customWidth="1"/>
    <col min="5" max="11" width="13.33203125" style="1" bestFit="1" customWidth="1"/>
    <col min="12" max="12" width="10" style="1" bestFit="1" customWidth="1"/>
    <col min="13" max="15" width="13.33203125" style="1" bestFit="1" customWidth="1"/>
    <col min="16" max="18" width="10" style="1" bestFit="1" customWidth="1"/>
    <col min="19" max="19" width="13.33203125" style="1" bestFit="1" customWidth="1"/>
    <col min="20" max="20" width="10" style="1" bestFit="1" customWidth="1"/>
    <col min="21" max="21" width="7.5546875" style="1" bestFit="1" customWidth="1"/>
    <col min="22" max="22" width="10" style="1" bestFit="1" customWidth="1"/>
    <col min="23" max="23" width="13.33203125" style="1" bestFit="1" customWidth="1"/>
    <col min="24" max="24" width="10" style="1" bestFit="1" customWidth="1"/>
    <col min="25" max="25" width="7.5546875" style="1" bestFit="1" customWidth="1"/>
    <col min="26" max="26" width="10" style="1" bestFit="1" customWidth="1"/>
    <col min="27" max="27" width="13.33203125" style="1" bestFit="1" customWidth="1"/>
    <col min="28" max="30" width="10" style="1" bestFit="1" customWidth="1"/>
    <col min="31" max="31" width="13.33203125" style="1" bestFit="1" customWidth="1"/>
    <col min="32" max="32" width="4.88671875" style="28" bestFit="1" customWidth="1"/>
    <col min="33" max="33" width="5.5546875" style="1" bestFit="1" customWidth="1"/>
    <col min="34" max="36" width="3.33203125" style="1" bestFit="1" customWidth="1"/>
    <col min="37" max="37" width="5.5546875" style="1" bestFit="1" customWidth="1"/>
    <col min="38" max="38" width="5" style="1" bestFit="1" customWidth="1"/>
    <col min="39" max="39" width="10" style="1" bestFit="1" customWidth="1"/>
    <col min="40" max="16384" width="8.88671875" style="1"/>
  </cols>
  <sheetData>
    <row r="9" spans="3:39" ht="15" thickBot="1" x14ac:dyDescent="0.35">
      <c r="E9" s="1" t="s">
        <v>10</v>
      </c>
      <c r="I9" s="1" t="s">
        <v>10</v>
      </c>
      <c r="M9" s="1" t="s">
        <v>10</v>
      </c>
      <c r="Q9" s="1" t="s">
        <v>10</v>
      </c>
      <c r="U9" s="1" t="s">
        <v>10</v>
      </c>
      <c r="Y9" s="1" t="s">
        <v>10</v>
      </c>
      <c r="AC9" s="1" t="s">
        <v>10</v>
      </c>
    </row>
    <row r="10" spans="3:39" ht="15" thickBot="1" x14ac:dyDescent="0.35">
      <c r="C10" s="38" t="s">
        <v>8</v>
      </c>
      <c r="D10" s="9" t="s">
        <v>2</v>
      </c>
      <c r="E10" s="2">
        <v>50</v>
      </c>
      <c r="F10" s="20">
        <f>SQRT(E10)</f>
        <v>7.0710678118654755</v>
      </c>
      <c r="G10" s="2">
        <f>E10^2</f>
        <v>2500</v>
      </c>
      <c r="H10" s="9" t="s">
        <v>2</v>
      </c>
      <c r="I10" s="2">
        <v>20</v>
      </c>
      <c r="J10" s="20">
        <f>SQRT(I10)</f>
        <v>4.4721359549995796</v>
      </c>
      <c r="K10" s="2">
        <f>I10^2</f>
        <v>400</v>
      </c>
      <c r="L10" s="9" t="s">
        <v>2</v>
      </c>
      <c r="M10" s="3">
        <v>10</v>
      </c>
      <c r="N10" s="20">
        <f>SQRT(M10)</f>
        <v>3.1622776601683795</v>
      </c>
      <c r="O10" s="2">
        <f>M10^2</f>
        <v>100</v>
      </c>
      <c r="P10" s="9" t="s">
        <v>2</v>
      </c>
      <c r="Q10" s="3">
        <v>5</v>
      </c>
      <c r="R10" s="20">
        <f>SQRT(Q10)</f>
        <v>2.2360679774997898</v>
      </c>
      <c r="S10" s="2">
        <f>Q10^2</f>
        <v>25</v>
      </c>
      <c r="T10" s="9" t="s">
        <v>2</v>
      </c>
      <c r="U10" s="3">
        <v>10</v>
      </c>
      <c r="V10" s="20">
        <f>SQRT(U10)</f>
        <v>3.1622776601683795</v>
      </c>
      <c r="W10" s="2">
        <f>U10^2</f>
        <v>100</v>
      </c>
      <c r="X10" s="9" t="s">
        <v>2</v>
      </c>
      <c r="Y10" s="3">
        <v>20</v>
      </c>
      <c r="Z10" s="20">
        <f>SQRT(Y10)</f>
        <v>4.4721359549995796</v>
      </c>
      <c r="AA10" s="2">
        <f>Y10^2</f>
        <v>400</v>
      </c>
      <c r="AB10" s="9" t="s">
        <v>2</v>
      </c>
      <c r="AC10" s="3">
        <v>1</v>
      </c>
      <c r="AD10" s="2">
        <f>SQRT(AC10)</f>
        <v>1</v>
      </c>
      <c r="AE10" s="3">
        <f>AC10^2</f>
        <v>1</v>
      </c>
      <c r="AF10" s="11"/>
      <c r="AI10" s="13" t="s">
        <v>15</v>
      </c>
      <c r="AJ10" s="13" t="s">
        <v>16</v>
      </c>
      <c r="AK10" s="23" t="s">
        <v>0</v>
      </c>
      <c r="AL10" s="23" t="s">
        <v>1</v>
      </c>
      <c r="AM10" s="23" t="s">
        <v>11</v>
      </c>
    </row>
    <row r="11" spans="3:39" ht="15" thickBot="1" x14ac:dyDescent="0.35">
      <c r="C11" s="39"/>
      <c r="D11" s="10" t="s">
        <v>3</v>
      </c>
      <c r="E11" s="4">
        <v>50</v>
      </c>
      <c r="F11" s="22">
        <f>SQRT(E11)</f>
        <v>7.0710678118654755</v>
      </c>
      <c r="G11" s="4">
        <f>E11^2</f>
        <v>2500</v>
      </c>
      <c r="H11" s="10" t="s">
        <v>3</v>
      </c>
      <c r="I11" s="4">
        <v>80</v>
      </c>
      <c r="J11" s="22">
        <f>SQRT(I11)</f>
        <v>8.9442719099991592</v>
      </c>
      <c r="K11" s="4">
        <f>I11^2</f>
        <v>6400</v>
      </c>
      <c r="L11" s="10" t="s">
        <v>3</v>
      </c>
      <c r="M11" s="5">
        <v>90</v>
      </c>
      <c r="N11" s="22">
        <f>SQRT(M11)</f>
        <v>9.4868329805051381</v>
      </c>
      <c r="O11" s="4">
        <f>M11^2</f>
        <v>8100</v>
      </c>
      <c r="P11" s="10" t="s">
        <v>3</v>
      </c>
      <c r="Q11" s="5">
        <v>5</v>
      </c>
      <c r="R11" s="22">
        <f>SQRT(Q11)</f>
        <v>2.2360679774997898</v>
      </c>
      <c r="S11" s="4">
        <f>Q11^2</f>
        <v>25</v>
      </c>
      <c r="T11" s="10" t="s">
        <v>3</v>
      </c>
      <c r="U11" s="5">
        <v>10</v>
      </c>
      <c r="V11" s="22">
        <f>SQRT(U11)</f>
        <v>3.1622776601683795</v>
      </c>
      <c r="W11" s="4">
        <f>U11^2</f>
        <v>100</v>
      </c>
      <c r="X11" s="10" t="s">
        <v>3</v>
      </c>
      <c r="Y11" s="5">
        <v>20</v>
      </c>
      <c r="Z11" s="22">
        <f>SQRT(Y11)</f>
        <v>4.4721359549995796</v>
      </c>
      <c r="AA11" s="4">
        <f>Y11^2</f>
        <v>400</v>
      </c>
      <c r="AB11" s="10" t="s">
        <v>3</v>
      </c>
      <c r="AC11" s="5">
        <v>1</v>
      </c>
      <c r="AD11" s="4">
        <f>SQRT(AC11)</f>
        <v>1</v>
      </c>
      <c r="AE11" s="5">
        <f>AC11^2</f>
        <v>1</v>
      </c>
      <c r="AF11" s="11"/>
      <c r="AG11" s="1">
        <f>MIN(AI11:AJ11)</f>
        <v>10</v>
      </c>
      <c r="AH11" s="1">
        <f>ABS(AI11-AJ11)</f>
        <v>80</v>
      </c>
      <c r="AI11" s="25">
        <v>10</v>
      </c>
      <c r="AJ11" s="26">
        <f>100-AI11</f>
        <v>90</v>
      </c>
      <c r="AK11" s="24">
        <f>((SQRT(AI11)+SQRT(AJ11))/20)^2</f>
        <v>0.4</v>
      </c>
      <c r="AL11" s="17">
        <f>SUM(AI11:AJ11)/200</f>
        <v>0.5</v>
      </c>
      <c r="AM11" s="17">
        <f>(((AI11^2+AJ11^2))/(2*(100^2))) ^ (-1)</f>
        <v>2.4390243902439024</v>
      </c>
    </row>
    <row r="12" spans="3:39" x14ac:dyDescent="0.3">
      <c r="C12" s="38" t="s">
        <v>9</v>
      </c>
      <c r="D12" s="9" t="s">
        <v>4</v>
      </c>
      <c r="E12" s="2">
        <v>50</v>
      </c>
      <c r="F12" s="20">
        <f>SQRT(E12)</f>
        <v>7.0710678118654755</v>
      </c>
      <c r="G12" s="2">
        <f>E12^2</f>
        <v>2500</v>
      </c>
      <c r="H12" s="9" t="s">
        <v>4</v>
      </c>
      <c r="I12" s="2">
        <v>80</v>
      </c>
      <c r="J12" s="20">
        <f>SQRT(I12)</f>
        <v>8.9442719099991592</v>
      </c>
      <c r="K12" s="2">
        <f>I12^2</f>
        <v>6400</v>
      </c>
      <c r="L12" s="9" t="s">
        <v>4</v>
      </c>
      <c r="M12" s="3">
        <v>90</v>
      </c>
      <c r="N12" s="20">
        <f>SQRT(M12)</f>
        <v>9.4868329805051381</v>
      </c>
      <c r="O12" s="2">
        <f>M12^2</f>
        <v>8100</v>
      </c>
      <c r="P12" s="9" t="s">
        <v>4</v>
      </c>
      <c r="Q12" s="3">
        <v>5</v>
      </c>
      <c r="R12" s="20">
        <f>SQRT(Q12)</f>
        <v>2.2360679774997898</v>
      </c>
      <c r="S12" s="2">
        <f>Q12^2</f>
        <v>25</v>
      </c>
      <c r="T12" s="9" t="s">
        <v>4</v>
      </c>
      <c r="U12" s="3">
        <v>10</v>
      </c>
      <c r="V12" s="20">
        <f>SQRT(U12)</f>
        <v>3.1622776601683795</v>
      </c>
      <c r="W12" s="2">
        <f>U12^2</f>
        <v>100</v>
      </c>
      <c r="X12" s="9" t="s">
        <v>4</v>
      </c>
      <c r="Y12" s="3">
        <v>20</v>
      </c>
      <c r="Z12" s="20">
        <f>SQRT(Y12)</f>
        <v>4.4721359549995796</v>
      </c>
      <c r="AA12" s="2">
        <f>Y12^2</f>
        <v>400</v>
      </c>
      <c r="AB12" s="9" t="s">
        <v>4</v>
      </c>
      <c r="AC12" s="3">
        <v>1</v>
      </c>
      <c r="AD12" s="2">
        <f>SQRT(AC12)</f>
        <v>1</v>
      </c>
      <c r="AE12" s="3">
        <f>AC12^2</f>
        <v>1</v>
      </c>
      <c r="AF12" s="11"/>
      <c r="AG12" s="28">
        <f t="shared" ref="AG12:AG27" si="0">MIN(AI12:AJ12)</f>
        <v>15</v>
      </c>
      <c r="AH12" s="1">
        <f t="shared" ref="AH12:AH27" si="1">ABS(AI12-AJ12)</f>
        <v>70</v>
      </c>
      <c r="AI12" s="25">
        <v>15</v>
      </c>
      <c r="AJ12" s="26">
        <f t="shared" ref="AJ12:AJ27" si="2">100-AI12</f>
        <v>85</v>
      </c>
      <c r="AK12" s="24">
        <f t="shared" ref="AK12:AK27" si="3">((SQRT(AI12)+SQRT(AJ12))/20)^2</f>
        <v>0.42853571071357111</v>
      </c>
      <c r="AL12" s="17">
        <f t="shared" ref="AL12:AL27" si="4">SUM(AI12:AJ12)/200</f>
        <v>0.5</v>
      </c>
      <c r="AM12" s="17">
        <f t="shared" ref="AM12:AM27" si="5">(((AI12^2+AJ12^2))/(2*(100^2))) ^ -1</f>
        <v>2.6845637583892619</v>
      </c>
    </row>
    <row r="13" spans="3:39" ht="15" thickBot="1" x14ac:dyDescent="0.35">
      <c r="C13" s="39"/>
      <c r="D13" s="10" t="s">
        <v>5</v>
      </c>
      <c r="E13" s="4">
        <v>50</v>
      </c>
      <c r="F13" s="22">
        <f>SQRT(E13)</f>
        <v>7.0710678118654755</v>
      </c>
      <c r="G13" s="4">
        <f>E13^2</f>
        <v>2500</v>
      </c>
      <c r="H13" s="10" t="s">
        <v>5</v>
      </c>
      <c r="I13" s="4">
        <v>20</v>
      </c>
      <c r="J13" s="22">
        <f>SQRT(I13)</f>
        <v>4.4721359549995796</v>
      </c>
      <c r="K13" s="4">
        <f>I13^2</f>
        <v>400</v>
      </c>
      <c r="L13" s="10" t="s">
        <v>5</v>
      </c>
      <c r="M13" s="5">
        <v>10</v>
      </c>
      <c r="N13" s="22">
        <f>SQRT(M13)</f>
        <v>3.1622776601683795</v>
      </c>
      <c r="O13" s="4">
        <f>M13^2</f>
        <v>100</v>
      </c>
      <c r="P13" s="10" t="s">
        <v>5</v>
      </c>
      <c r="Q13" s="5">
        <v>5</v>
      </c>
      <c r="R13" s="22">
        <f>SQRT(Q13)</f>
        <v>2.2360679774997898</v>
      </c>
      <c r="S13" s="4">
        <f>Q13^2</f>
        <v>25</v>
      </c>
      <c r="T13" s="10" t="s">
        <v>5</v>
      </c>
      <c r="U13" s="5">
        <v>10</v>
      </c>
      <c r="V13" s="22">
        <f>SQRT(U13)</f>
        <v>3.1622776601683795</v>
      </c>
      <c r="W13" s="4">
        <f>U13^2</f>
        <v>100</v>
      </c>
      <c r="X13" s="10" t="s">
        <v>5</v>
      </c>
      <c r="Y13" s="5">
        <v>20</v>
      </c>
      <c r="Z13" s="22">
        <f>SQRT(Y13)</f>
        <v>4.4721359549995796</v>
      </c>
      <c r="AA13" s="4">
        <f>Y13^2</f>
        <v>400</v>
      </c>
      <c r="AB13" s="10" t="s">
        <v>5</v>
      </c>
      <c r="AC13" s="5">
        <v>1</v>
      </c>
      <c r="AD13" s="4">
        <f>SQRT(AC13)</f>
        <v>1</v>
      </c>
      <c r="AE13" s="5">
        <f>AC13^2</f>
        <v>1</v>
      </c>
      <c r="AF13" s="11"/>
      <c r="AG13" s="28">
        <f t="shared" si="0"/>
        <v>20</v>
      </c>
      <c r="AH13" s="1">
        <f t="shared" si="1"/>
        <v>60</v>
      </c>
      <c r="AI13" s="25">
        <v>20</v>
      </c>
      <c r="AJ13" s="26">
        <f t="shared" si="2"/>
        <v>80</v>
      </c>
      <c r="AK13" s="24">
        <f t="shared" si="3"/>
        <v>0.45</v>
      </c>
      <c r="AL13" s="17">
        <f t="shared" si="4"/>
        <v>0.5</v>
      </c>
      <c r="AM13" s="17">
        <f t="shared" si="5"/>
        <v>2.9411764705882351</v>
      </c>
    </row>
    <row r="14" spans="3:39" x14ac:dyDescent="0.3">
      <c r="D14" s="14" t="s">
        <v>0</v>
      </c>
      <c r="E14" s="15">
        <f>(SUM(F10:F13)/20)^2</f>
        <v>2.0000000000000004</v>
      </c>
      <c r="H14" s="14" t="s">
        <v>0</v>
      </c>
      <c r="I14" s="15">
        <f>(SUM(J10:J13)/20)^2</f>
        <v>1.8</v>
      </c>
      <c r="L14" s="14" t="s">
        <v>0</v>
      </c>
      <c r="M14" s="15">
        <f>(SUM(N10:N13)/20)^2</f>
        <v>1.5999999999999994</v>
      </c>
      <c r="P14" s="14" t="s">
        <v>0</v>
      </c>
      <c r="Q14" s="15">
        <f>(SUM(R10:R13)/20)^2</f>
        <v>0.20000000000000004</v>
      </c>
      <c r="T14" s="14" t="s">
        <v>0</v>
      </c>
      <c r="U14" s="15">
        <f>(SUM(V10:V13)/20)^2</f>
        <v>0.4</v>
      </c>
      <c r="X14" s="14" t="s">
        <v>0</v>
      </c>
      <c r="Y14" s="15">
        <f>(SUM(Z10:Z13)/20)^2</f>
        <v>0.80000000000000016</v>
      </c>
      <c r="AB14" s="14" t="s">
        <v>0</v>
      </c>
      <c r="AC14" s="15">
        <f>(SUM(AD10:AD13)/20)^2</f>
        <v>4.0000000000000008E-2</v>
      </c>
      <c r="AG14" s="28">
        <f t="shared" si="0"/>
        <v>25</v>
      </c>
      <c r="AH14" s="1">
        <f t="shared" si="1"/>
        <v>50</v>
      </c>
      <c r="AI14" s="25">
        <v>25</v>
      </c>
      <c r="AJ14" s="26">
        <f t="shared" si="2"/>
        <v>75</v>
      </c>
      <c r="AK14" s="24">
        <f t="shared" si="3"/>
        <v>0.46650635094610976</v>
      </c>
      <c r="AL14" s="17">
        <f t="shared" si="4"/>
        <v>0.5</v>
      </c>
      <c r="AM14" s="17">
        <f t="shared" si="5"/>
        <v>3.2</v>
      </c>
    </row>
    <row r="15" spans="3:39" x14ac:dyDescent="0.3">
      <c r="D15" s="16" t="s">
        <v>1</v>
      </c>
      <c r="E15" s="17">
        <f>SUM(E10:E13)/200</f>
        <v>1</v>
      </c>
      <c r="H15" s="16" t="s">
        <v>1</v>
      </c>
      <c r="I15" s="17">
        <f>SUM(I10:I13)/200</f>
        <v>1</v>
      </c>
      <c r="L15" s="16" t="s">
        <v>1</v>
      </c>
      <c r="M15" s="17">
        <f>SUM(M10:M13)/200</f>
        <v>1</v>
      </c>
      <c r="P15" s="16" t="s">
        <v>1</v>
      </c>
      <c r="Q15" s="17">
        <f>SUM(Q10:Q13)/200</f>
        <v>0.1</v>
      </c>
      <c r="T15" s="16" t="s">
        <v>1</v>
      </c>
      <c r="U15" s="17">
        <f>SUM(U10:U13)/200</f>
        <v>0.2</v>
      </c>
      <c r="X15" s="16" t="s">
        <v>1</v>
      </c>
      <c r="Y15" s="17">
        <f>SUM(Y10:Y13)/200</f>
        <v>0.4</v>
      </c>
      <c r="AB15" s="16" t="s">
        <v>1</v>
      </c>
      <c r="AC15" s="17">
        <f>SUM(AC10:AC13)/200</f>
        <v>0.02</v>
      </c>
      <c r="AG15" s="28">
        <f t="shared" si="0"/>
        <v>30</v>
      </c>
      <c r="AH15" s="1">
        <f t="shared" si="1"/>
        <v>40</v>
      </c>
      <c r="AI15" s="25">
        <v>30</v>
      </c>
      <c r="AJ15" s="26">
        <f t="shared" si="2"/>
        <v>70</v>
      </c>
      <c r="AK15" s="24">
        <f t="shared" si="3"/>
        <v>0.47912878474779197</v>
      </c>
      <c r="AL15" s="17">
        <f t="shared" si="4"/>
        <v>0.5</v>
      </c>
      <c r="AM15" s="17">
        <f t="shared" si="5"/>
        <v>3.4482758620689657</v>
      </c>
    </row>
    <row r="16" spans="3:39" ht="15" thickBot="1" x14ac:dyDescent="0.35">
      <c r="D16" s="18" t="s">
        <v>11</v>
      </c>
      <c r="E16" s="19">
        <f>(SUM(G10:G13)/(2*100^2))^-1</f>
        <v>2</v>
      </c>
      <c r="H16" s="18" t="s">
        <v>11</v>
      </c>
      <c r="I16" s="19">
        <f>(SUM(K10:K13)/(2*100^2))^-1</f>
        <v>1.4705882352941175</v>
      </c>
      <c r="L16" s="18" t="s">
        <v>11</v>
      </c>
      <c r="M16" s="19">
        <f>(SUM(O8:O13)/(2*100^2))^-1</f>
        <v>1.2195121951219512</v>
      </c>
      <c r="P16" s="18" t="s">
        <v>11</v>
      </c>
      <c r="Q16" s="19">
        <f>(SUM(S8:S13)/(2*100^2))^-1</f>
        <v>200</v>
      </c>
      <c r="T16" s="18" t="s">
        <v>11</v>
      </c>
      <c r="U16" s="19">
        <f>(SUM(W8:W13)/(2*100^2))^-1</f>
        <v>50</v>
      </c>
      <c r="X16" s="18" t="s">
        <v>11</v>
      </c>
      <c r="Y16" s="19">
        <f>(SUM(AA8:AA13)/(2*100^2))^-1</f>
        <v>12.5</v>
      </c>
      <c r="AB16" s="18" t="s">
        <v>11</v>
      </c>
      <c r="AC16" s="19">
        <f>(SUM(AE8:AE13)/(2*100^2))^-1</f>
        <v>5000</v>
      </c>
      <c r="AG16" s="28">
        <f t="shared" si="0"/>
        <v>35</v>
      </c>
      <c r="AH16" s="1">
        <f t="shared" si="1"/>
        <v>30</v>
      </c>
      <c r="AI16" s="25">
        <v>35</v>
      </c>
      <c r="AJ16" s="26">
        <f t="shared" si="2"/>
        <v>65</v>
      </c>
      <c r="AK16" s="24">
        <f t="shared" si="3"/>
        <v>0.4884848003542363</v>
      </c>
      <c r="AL16" s="17">
        <f t="shared" si="4"/>
        <v>0.5</v>
      </c>
      <c r="AM16" s="17">
        <f t="shared" si="5"/>
        <v>3.6697247706422016</v>
      </c>
    </row>
    <row r="17" spans="3:39" x14ac:dyDescent="0.3">
      <c r="D17" s="1" t="s">
        <v>18</v>
      </c>
      <c r="E17" s="1">
        <f>((SUM(F10:F11)*SUM(E10:E11)/200 + SUM(F12:F13)*SUM(E12:E13)/200)/20)^2</f>
        <v>0.50000000000000011</v>
      </c>
      <c r="H17" s="1" t="s">
        <v>18</v>
      </c>
      <c r="I17" s="1">
        <f>((SUM(J10:J11)*SUM(I10:I11)/200 + SUM(J12:J13)*SUM(I12:I13)/200)/20)^2</f>
        <v>0.45</v>
      </c>
      <c r="J17" s="1" t="s">
        <v>18</v>
      </c>
      <c r="K17" s="1">
        <f>((SUM(L10:L11)*SUM(K10:K11)/200 + SUM(L12:L13)*SUM(K12:K13)/200)/20)^2</f>
        <v>0</v>
      </c>
      <c r="L17" s="1" t="s">
        <v>18</v>
      </c>
      <c r="M17" s="1">
        <f>((SUM(N10:N11)*SUM(M10:M11)/200 + SUM(N12:N13)*SUM(M12:M13)/200)/20)^2</f>
        <v>0.4</v>
      </c>
      <c r="N17" s="1" t="s">
        <v>18</v>
      </c>
      <c r="O17" s="1">
        <f>((SUM(P10:P11)*SUM(O10:O11)/200 + SUM(P12:P13)*SUM(O12:O13)/200)/20)^2</f>
        <v>0</v>
      </c>
      <c r="P17" s="1" t="s">
        <v>18</v>
      </c>
      <c r="Q17" s="1">
        <f>((SUM(R10:R11)*SUM(Q10:Q11)/200 + SUM(R12:R13)*SUM(Q12:Q13)/200)/20)^2</f>
        <v>5.0000000000000012E-4</v>
      </c>
      <c r="R17" s="1" t="s">
        <v>18</v>
      </c>
      <c r="S17" s="1">
        <f>((SUM(T10:T11)*SUM(S10:S11)/200 + SUM(T12:T13)*SUM(S12:S13)/200)/20)^2</f>
        <v>0</v>
      </c>
      <c r="T17" s="1" t="s">
        <v>18</v>
      </c>
      <c r="U17" s="1">
        <f>((SUM(V10:V11)*SUM(U10:U11)/200 + SUM(V12:V13)*SUM(U12:U13)/200)/20)^2</f>
        <v>3.9999999999999992E-3</v>
      </c>
      <c r="V17" s="1" t="s">
        <v>18</v>
      </c>
      <c r="W17" s="1">
        <f>((SUM(X10:X11)*SUM(W10:W11)/200 + SUM(X12:X13)*SUM(W12:W13)/200)/20)^2</f>
        <v>0</v>
      </c>
      <c r="X17" s="1" t="s">
        <v>18</v>
      </c>
      <c r="Y17" s="1">
        <f>((SUM(Z10:Z11)*SUM(Y10:Y11)/200 + SUM(Z12:Z13)*SUM(Y12:Y13)/200)/20)^2</f>
        <v>3.2000000000000008E-2</v>
      </c>
      <c r="Z17" s="1" t="s">
        <v>18</v>
      </c>
      <c r="AA17" s="1">
        <f>((SUM(AB10:AB11)*SUM(AA10:AA11)/200 + SUM(AB12:AB13)*SUM(AA12:AA13)/200)/20)^2</f>
        <v>0</v>
      </c>
      <c r="AB17" s="1" t="s">
        <v>18</v>
      </c>
      <c r="AC17" s="1">
        <f>((SUM(AD10:AD11)*SUM(AC10:AC11)/200 + SUM(AD12:AD13)*SUM(AC12:AC13)/200)/20)^2</f>
        <v>3.9999999999999998E-6</v>
      </c>
      <c r="AD17" s="1" t="s">
        <v>18</v>
      </c>
      <c r="AE17" s="1">
        <f>((SUM(AG10:AG11)*SUM(AE10:AE11)/200 + SUM(AG12:AG13)*SUM(AE12:AE13)/200)/20)^2</f>
        <v>5.0624999999999997E-4</v>
      </c>
      <c r="AG17" s="28">
        <f t="shared" si="0"/>
        <v>40</v>
      </c>
      <c r="AH17" s="1">
        <f t="shared" si="1"/>
        <v>20</v>
      </c>
      <c r="AI17" s="25">
        <v>40</v>
      </c>
      <c r="AJ17" s="26">
        <f t="shared" si="2"/>
        <v>60</v>
      </c>
      <c r="AK17" s="24">
        <f t="shared" si="3"/>
        <v>0.49494897427831774</v>
      </c>
      <c r="AL17" s="17">
        <f t="shared" si="4"/>
        <v>0.5</v>
      </c>
      <c r="AM17" s="17">
        <f t="shared" si="5"/>
        <v>3.8461538461538458</v>
      </c>
    </row>
    <row r="18" spans="3:39" x14ac:dyDescent="0.3">
      <c r="AG18" s="28">
        <f t="shared" si="0"/>
        <v>45</v>
      </c>
      <c r="AH18" s="1">
        <f t="shared" si="1"/>
        <v>10</v>
      </c>
      <c r="AI18" s="25">
        <v>45</v>
      </c>
      <c r="AJ18" s="26">
        <f t="shared" si="2"/>
        <v>55</v>
      </c>
      <c r="AK18" s="24">
        <f t="shared" si="3"/>
        <v>0.49874685927665502</v>
      </c>
      <c r="AL18" s="17">
        <f t="shared" si="4"/>
        <v>0.5</v>
      </c>
      <c r="AM18" s="17">
        <f t="shared" si="5"/>
        <v>3.9603960396039604</v>
      </c>
    </row>
    <row r="19" spans="3:39" ht="15" thickBot="1" x14ac:dyDescent="0.35">
      <c r="E19" s="1" t="s">
        <v>10</v>
      </c>
      <c r="I19" s="1" t="s">
        <v>10</v>
      </c>
      <c r="M19" s="1" t="s">
        <v>10</v>
      </c>
      <c r="Q19" s="1" t="s">
        <v>10</v>
      </c>
      <c r="U19" s="1" t="s">
        <v>10</v>
      </c>
      <c r="Y19" s="1" t="s">
        <v>10</v>
      </c>
      <c r="AC19" s="1" t="s">
        <v>10</v>
      </c>
      <c r="AG19" s="28">
        <f t="shared" si="0"/>
        <v>50</v>
      </c>
      <c r="AH19" s="1">
        <f t="shared" si="1"/>
        <v>0</v>
      </c>
      <c r="AI19" s="25">
        <v>50</v>
      </c>
      <c r="AJ19" s="26">
        <f t="shared" si="2"/>
        <v>50</v>
      </c>
      <c r="AK19" s="24">
        <f t="shared" si="3"/>
        <v>0.50000000000000011</v>
      </c>
      <c r="AL19" s="17">
        <f t="shared" si="4"/>
        <v>0.5</v>
      </c>
      <c r="AM19" s="17">
        <f t="shared" si="5"/>
        <v>4</v>
      </c>
    </row>
    <row r="20" spans="3:39" x14ac:dyDescent="0.3">
      <c r="C20" s="7" t="s">
        <v>8</v>
      </c>
      <c r="D20" s="9" t="s">
        <v>2</v>
      </c>
      <c r="E20" s="20">
        <f t="shared" ref="E20:E25" si="6">100/3</f>
        <v>33.333333333333336</v>
      </c>
      <c r="F20" s="20">
        <f t="shared" ref="F20:F25" si="7">SQRT(E20)</f>
        <v>5.7735026918962582</v>
      </c>
      <c r="G20" s="20">
        <f t="shared" ref="G20:G25" si="8">E20^2</f>
        <v>1111.1111111111113</v>
      </c>
      <c r="H20" s="9" t="s">
        <v>2</v>
      </c>
      <c r="I20" s="20">
        <v>10</v>
      </c>
      <c r="J20" s="20">
        <f t="shared" ref="J20:J25" si="9">SQRT(I20)</f>
        <v>3.1622776601683795</v>
      </c>
      <c r="K20" s="20">
        <f t="shared" ref="K20:K25" si="10">I20^2</f>
        <v>100</v>
      </c>
      <c r="L20" s="9" t="s">
        <v>2</v>
      </c>
      <c r="M20" s="20">
        <v>20</v>
      </c>
      <c r="N20" s="20">
        <f t="shared" ref="N20:N25" si="11">SQRT(M20)</f>
        <v>4.4721359549995796</v>
      </c>
      <c r="O20" s="20">
        <f t="shared" ref="O20:O25" si="12">M20^2</f>
        <v>400</v>
      </c>
      <c r="P20" s="9" t="s">
        <v>4</v>
      </c>
      <c r="Q20" s="20">
        <v>5</v>
      </c>
      <c r="R20" s="20">
        <f t="shared" ref="R20:R25" si="13">SQRT(Q20)</f>
        <v>2.2360679774997898</v>
      </c>
      <c r="S20" s="20">
        <f t="shared" ref="S20:S25" si="14">Q20^2</f>
        <v>25</v>
      </c>
      <c r="T20" s="9" t="s">
        <v>2</v>
      </c>
      <c r="U20" s="20">
        <v>10</v>
      </c>
      <c r="V20" s="20">
        <f t="shared" ref="V20:V25" si="15">SQRT(U20)</f>
        <v>3.1622776601683795</v>
      </c>
      <c r="W20" s="20">
        <f t="shared" ref="W20:W25" si="16">U20^2</f>
        <v>100</v>
      </c>
      <c r="X20" s="9" t="s">
        <v>4</v>
      </c>
      <c r="Y20" s="20">
        <v>20</v>
      </c>
      <c r="Z20" s="20">
        <f t="shared" ref="Z20:Z25" si="17">SQRT(Y20)</f>
        <v>4.4721359549995796</v>
      </c>
      <c r="AA20" s="20">
        <f t="shared" ref="AA20:AA25" si="18">Y20^2</f>
        <v>400</v>
      </c>
      <c r="AB20" s="9" t="s">
        <v>4</v>
      </c>
      <c r="AC20" s="3">
        <v>1</v>
      </c>
      <c r="AD20" s="1">
        <f t="shared" ref="AD20:AD25" si="19">SQRT(AC20)</f>
        <v>1</v>
      </c>
      <c r="AE20" s="1">
        <f t="shared" ref="AE20:AE25" si="20">AC20^2</f>
        <v>1</v>
      </c>
      <c r="AG20" s="28">
        <f t="shared" si="0"/>
        <v>45</v>
      </c>
      <c r="AH20" s="1">
        <f t="shared" si="1"/>
        <v>10</v>
      </c>
      <c r="AI20" s="25">
        <v>55</v>
      </c>
      <c r="AJ20" s="26">
        <f t="shared" si="2"/>
        <v>45</v>
      </c>
      <c r="AK20" s="24">
        <f t="shared" si="3"/>
        <v>0.49874685927665502</v>
      </c>
      <c r="AL20" s="17">
        <f t="shared" si="4"/>
        <v>0.5</v>
      </c>
      <c r="AM20" s="17">
        <f t="shared" si="5"/>
        <v>3.9603960396039604</v>
      </c>
    </row>
    <row r="21" spans="3:39" ht="15" thickBot="1" x14ac:dyDescent="0.35">
      <c r="C21" s="8"/>
      <c r="D21" s="10" t="s">
        <v>3</v>
      </c>
      <c r="E21" s="21">
        <f t="shared" si="6"/>
        <v>33.333333333333336</v>
      </c>
      <c r="F21" s="21">
        <f t="shared" si="7"/>
        <v>5.7735026918962582</v>
      </c>
      <c r="G21" s="21">
        <f t="shared" si="8"/>
        <v>1111.1111111111113</v>
      </c>
      <c r="H21" s="10" t="s">
        <v>3</v>
      </c>
      <c r="I21" s="21">
        <v>10</v>
      </c>
      <c r="J21" s="21">
        <f t="shared" si="9"/>
        <v>3.1622776601683795</v>
      </c>
      <c r="K21" s="21">
        <f t="shared" si="10"/>
        <v>100</v>
      </c>
      <c r="L21" s="10" t="s">
        <v>3</v>
      </c>
      <c r="M21" s="21">
        <v>10</v>
      </c>
      <c r="N21" s="21">
        <f t="shared" si="11"/>
        <v>3.1622776601683795</v>
      </c>
      <c r="O21" s="21">
        <f t="shared" si="12"/>
        <v>100</v>
      </c>
      <c r="P21" s="10" t="s">
        <v>5</v>
      </c>
      <c r="Q21" s="21">
        <v>5</v>
      </c>
      <c r="R21" s="21">
        <f t="shared" si="13"/>
        <v>2.2360679774997898</v>
      </c>
      <c r="S21" s="21">
        <f t="shared" si="14"/>
        <v>25</v>
      </c>
      <c r="T21" s="10" t="s">
        <v>3</v>
      </c>
      <c r="U21" s="21">
        <v>10</v>
      </c>
      <c r="V21" s="21">
        <f t="shared" si="15"/>
        <v>3.1622776601683795</v>
      </c>
      <c r="W21" s="21">
        <f t="shared" si="16"/>
        <v>100</v>
      </c>
      <c r="X21" s="10" t="s">
        <v>5</v>
      </c>
      <c r="Y21" s="21">
        <v>20</v>
      </c>
      <c r="Z21" s="21">
        <f t="shared" si="17"/>
        <v>4.4721359549995796</v>
      </c>
      <c r="AA21" s="21">
        <f t="shared" si="18"/>
        <v>400</v>
      </c>
      <c r="AB21" s="10" t="s">
        <v>5</v>
      </c>
      <c r="AC21" s="12">
        <v>1</v>
      </c>
      <c r="AD21" s="1">
        <f t="shared" si="19"/>
        <v>1</v>
      </c>
      <c r="AE21" s="1">
        <f t="shared" si="20"/>
        <v>1</v>
      </c>
      <c r="AG21" s="28">
        <f t="shared" si="0"/>
        <v>40</v>
      </c>
      <c r="AH21" s="1">
        <f t="shared" si="1"/>
        <v>20</v>
      </c>
      <c r="AI21" s="25">
        <v>60</v>
      </c>
      <c r="AJ21" s="26">
        <f t="shared" si="2"/>
        <v>40</v>
      </c>
      <c r="AK21" s="24">
        <f t="shared" si="3"/>
        <v>0.49494897427831774</v>
      </c>
      <c r="AL21" s="17">
        <f t="shared" si="4"/>
        <v>0.5</v>
      </c>
      <c r="AM21" s="17">
        <f t="shared" si="5"/>
        <v>3.8461538461538458</v>
      </c>
    </row>
    <row r="22" spans="3:39" x14ac:dyDescent="0.3">
      <c r="C22" s="7" t="s">
        <v>9</v>
      </c>
      <c r="D22" s="9" t="s">
        <v>4</v>
      </c>
      <c r="E22" s="21">
        <f t="shared" si="6"/>
        <v>33.333333333333336</v>
      </c>
      <c r="F22" s="21">
        <f t="shared" si="7"/>
        <v>5.7735026918962582</v>
      </c>
      <c r="G22" s="21">
        <f t="shared" si="8"/>
        <v>1111.1111111111113</v>
      </c>
      <c r="H22" s="9" t="s">
        <v>4</v>
      </c>
      <c r="I22" s="21">
        <v>80</v>
      </c>
      <c r="J22" s="21">
        <f t="shared" si="9"/>
        <v>8.9442719099991592</v>
      </c>
      <c r="K22" s="21">
        <f t="shared" si="10"/>
        <v>6400</v>
      </c>
      <c r="L22" s="9" t="s">
        <v>4</v>
      </c>
      <c r="M22" s="21">
        <v>10</v>
      </c>
      <c r="N22" s="21">
        <f t="shared" si="11"/>
        <v>3.1622776601683795</v>
      </c>
      <c r="O22" s="21">
        <f t="shared" si="12"/>
        <v>100</v>
      </c>
      <c r="P22" s="9" t="s">
        <v>6</v>
      </c>
      <c r="Q22" s="21">
        <v>5</v>
      </c>
      <c r="R22" s="21">
        <f t="shared" si="13"/>
        <v>2.2360679774997898</v>
      </c>
      <c r="S22" s="21">
        <f t="shared" si="14"/>
        <v>25</v>
      </c>
      <c r="T22" s="9" t="s">
        <v>4</v>
      </c>
      <c r="U22" s="21">
        <v>10</v>
      </c>
      <c r="V22" s="21">
        <f t="shared" si="15"/>
        <v>3.1622776601683795</v>
      </c>
      <c r="W22" s="21">
        <f t="shared" si="16"/>
        <v>100</v>
      </c>
      <c r="X22" s="9" t="s">
        <v>6</v>
      </c>
      <c r="Y22" s="21">
        <v>20</v>
      </c>
      <c r="Z22" s="21">
        <f t="shared" si="17"/>
        <v>4.4721359549995796</v>
      </c>
      <c r="AA22" s="21">
        <f t="shared" si="18"/>
        <v>400</v>
      </c>
      <c r="AB22" s="9" t="s">
        <v>6</v>
      </c>
      <c r="AC22" s="12">
        <v>1</v>
      </c>
      <c r="AD22" s="1">
        <f t="shared" si="19"/>
        <v>1</v>
      </c>
      <c r="AE22" s="1">
        <f t="shared" si="20"/>
        <v>1</v>
      </c>
      <c r="AG22" s="28">
        <f t="shared" si="0"/>
        <v>35</v>
      </c>
      <c r="AH22" s="1">
        <f t="shared" si="1"/>
        <v>30</v>
      </c>
      <c r="AI22" s="25">
        <v>65</v>
      </c>
      <c r="AJ22" s="26">
        <f t="shared" si="2"/>
        <v>35</v>
      </c>
      <c r="AK22" s="24">
        <f t="shared" si="3"/>
        <v>0.4884848003542363</v>
      </c>
      <c r="AL22" s="17">
        <f t="shared" si="4"/>
        <v>0.5</v>
      </c>
      <c r="AM22" s="17">
        <f t="shared" si="5"/>
        <v>3.6697247706422016</v>
      </c>
    </row>
    <row r="23" spans="3:39" ht="15" thickBot="1" x14ac:dyDescent="0.35">
      <c r="C23" s="8"/>
      <c r="D23" s="10" t="s">
        <v>5</v>
      </c>
      <c r="E23" s="21">
        <f t="shared" si="6"/>
        <v>33.333333333333336</v>
      </c>
      <c r="F23" s="21">
        <f t="shared" si="7"/>
        <v>5.7735026918962582</v>
      </c>
      <c r="G23" s="21">
        <f t="shared" si="8"/>
        <v>1111.1111111111113</v>
      </c>
      <c r="H23" s="10" t="s">
        <v>5</v>
      </c>
      <c r="I23" s="21">
        <v>80</v>
      </c>
      <c r="J23" s="21">
        <f t="shared" si="9"/>
        <v>8.9442719099991592</v>
      </c>
      <c r="K23" s="21">
        <f t="shared" si="10"/>
        <v>6400</v>
      </c>
      <c r="L23" s="10" t="s">
        <v>5</v>
      </c>
      <c r="M23" s="21">
        <v>20</v>
      </c>
      <c r="N23" s="21">
        <f t="shared" si="11"/>
        <v>4.4721359549995796</v>
      </c>
      <c r="O23" s="21">
        <f t="shared" si="12"/>
        <v>400</v>
      </c>
      <c r="P23" s="10" t="s">
        <v>7</v>
      </c>
      <c r="Q23" s="21">
        <v>5</v>
      </c>
      <c r="R23" s="21">
        <f t="shared" si="13"/>
        <v>2.2360679774997898</v>
      </c>
      <c r="S23" s="21">
        <f t="shared" si="14"/>
        <v>25</v>
      </c>
      <c r="T23" s="10" t="s">
        <v>5</v>
      </c>
      <c r="U23" s="21">
        <v>10</v>
      </c>
      <c r="V23" s="21">
        <f t="shared" si="15"/>
        <v>3.1622776601683795</v>
      </c>
      <c r="W23" s="21">
        <f t="shared" si="16"/>
        <v>100</v>
      </c>
      <c r="X23" s="10" t="s">
        <v>7</v>
      </c>
      <c r="Y23" s="21">
        <v>20</v>
      </c>
      <c r="Z23" s="21">
        <f t="shared" si="17"/>
        <v>4.4721359549995796</v>
      </c>
      <c r="AA23" s="21">
        <f t="shared" si="18"/>
        <v>400</v>
      </c>
      <c r="AB23" s="10" t="s">
        <v>7</v>
      </c>
      <c r="AC23" s="12">
        <v>1</v>
      </c>
      <c r="AD23" s="1">
        <f t="shared" si="19"/>
        <v>1</v>
      </c>
      <c r="AE23" s="1">
        <f t="shared" si="20"/>
        <v>1</v>
      </c>
      <c r="AG23" s="28">
        <f t="shared" si="0"/>
        <v>30</v>
      </c>
      <c r="AH23" s="1">
        <f t="shared" si="1"/>
        <v>40</v>
      </c>
      <c r="AI23" s="25">
        <v>70</v>
      </c>
      <c r="AJ23" s="26">
        <f t="shared" si="2"/>
        <v>30</v>
      </c>
      <c r="AK23" s="24">
        <f t="shared" si="3"/>
        <v>0.47912878474779197</v>
      </c>
      <c r="AL23" s="17">
        <f t="shared" si="4"/>
        <v>0.5</v>
      </c>
      <c r="AM23" s="17">
        <f t="shared" si="5"/>
        <v>3.4482758620689657</v>
      </c>
    </row>
    <row r="24" spans="3:39" x14ac:dyDescent="0.3">
      <c r="C24" s="7" t="s">
        <v>12</v>
      </c>
      <c r="D24" s="9" t="s">
        <v>6</v>
      </c>
      <c r="E24" s="21">
        <f t="shared" si="6"/>
        <v>33.333333333333336</v>
      </c>
      <c r="F24" s="21">
        <f t="shared" si="7"/>
        <v>5.7735026918962582</v>
      </c>
      <c r="G24" s="21">
        <f t="shared" si="8"/>
        <v>1111.1111111111113</v>
      </c>
      <c r="H24" s="9" t="s">
        <v>6</v>
      </c>
      <c r="I24" s="21">
        <v>10</v>
      </c>
      <c r="J24" s="21">
        <f t="shared" si="9"/>
        <v>3.1622776601683795</v>
      </c>
      <c r="K24" s="21">
        <f t="shared" si="10"/>
        <v>100</v>
      </c>
      <c r="L24" s="9" t="s">
        <v>6</v>
      </c>
      <c r="M24" s="21">
        <v>70</v>
      </c>
      <c r="N24" s="21">
        <f t="shared" si="11"/>
        <v>8.3666002653407556</v>
      </c>
      <c r="O24" s="21">
        <f t="shared" si="12"/>
        <v>4900</v>
      </c>
      <c r="P24" s="9" t="s">
        <v>13</v>
      </c>
      <c r="Q24" s="21">
        <v>5</v>
      </c>
      <c r="R24" s="21">
        <f t="shared" si="13"/>
        <v>2.2360679774997898</v>
      </c>
      <c r="S24" s="21">
        <f t="shared" si="14"/>
        <v>25</v>
      </c>
      <c r="T24" s="9" t="s">
        <v>6</v>
      </c>
      <c r="U24" s="21">
        <v>10</v>
      </c>
      <c r="V24" s="21">
        <f t="shared" si="15"/>
        <v>3.1622776601683795</v>
      </c>
      <c r="W24" s="21">
        <f t="shared" si="16"/>
        <v>100</v>
      </c>
      <c r="X24" s="9" t="s">
        <v>13</v>
      </c>
      <c r="Y24" s="21">
        <v>20</v>
      </c>
      <c r="Z24" s="21">
        <f t="shared" si="17"/>
        <v>4.4721359549995796</v>
      </c>
      <c r="AA24" s="21">
        <f t="shared" si="18"/>
        <v>400</v>
      </c>
      <c r="AB24" s="9" t="s">
        <v>13</v>
      </c>
      <c r="AC24" s="12">
        <v>1</v>
      </c>
      <c r="AD24" s="1">
        <f t="shared" si="19"/>
        <v>1</v>
      </c>
      <c r="AE24" s="1">
        <f t="shared" si="20"/>
        <v>1</v>
      </c>
      <c r="AG24" s="28">
        <f t="shared" si="0"/>
        <v>25</v>
      </c>
      <c r="AH24" s="1">
        <f t="shared" si="1"/>
        <v>50</v>
      </c>
      <c r="AI24" s="25">
        <v>75</v>
      </c>
      <c r="AJ24" s="26">
        <f t="shared" si="2"/>
        <v>25</v>
      </c>
      <c r="AK24" s="24">
        <f t="shared" si="3"/>
        <v>0.46650635094610976</v>
      </c>
      <c r="AL24" s="17">
        <f t="shared" si="4"/>
        <v>0.5</v>
      </c>
      <c r="AM24" s="17">
        <f t="shared" si="5"/>
        <v>3.2</v>
      </c>
    </row>
    <row r="25" spans="3:39" ht="15" thickBot="1" x14ac:dyDescent="0.35">
      <c r="C25" s="8"/>
      <c r="D25" s="10" t="s">
        <v>7</v>
      </c>
      <c r="E25" s="22">
        <f t="shared" si="6"/>
        <v>33.333333333333336</v>
      </c>
      <c r="F25" s="22">
        <f t="shared" si="7"/>
        <v>5.7735026918962582</v>
      </c>
      <c r="G25" s="22">
        <f t="shared" si="8"/>
        <v>1111.1111111111113</v>
      </c>
      <c r="H25" s="10" t="s">
        <v>7</v>
      </c>
      <c r="I25" s="22">
        <v>10</v>
      </c>
      <c r="J25" s="22">
        <f t="shared" si="9"/>
        <v>3.1622776601683795</v>
      </c>
      <c r="K25" s="22">
        <f t="shared" si="10"/>
        <v>100</v>
      </c>
      <c r="L25" s="10" t="s">
        <v>7</v>
      </c>
      <c r="M25" s="22">
        <v>70</v>
      </c>
      <c r="N25" s="22">
        <f t="shared" si="11"/>
        <v>8.3666002653407556</v>
      </c>
      <c r="O25" s="22">
        <f t="shared" si="12"/>
        <v>4900</v>
      </c>
      <c r="P25" s="10" t="s">
        <v>14</v>
      </c>
      <c r="Q25" s="22">
        <v>5</v>
      </c>
      <c r="R25" s="22">
        <f t="shared" si="13"/>
        <v>2.2360679774997898</v>
      </c>
      <c r="S25" s="22">
        <f t="shared" si="14"/>
        <v>25</v>
      </c>
      <c r="T25" s="10" t="s">
        <v>7</v>
      </c>
      <c r="U25" s="22">
        <v>10</v>
      </c>
      <c r="V25" s="22">
        <f t="shared" si="15"/>
        <v>3.1622776601683795</v>
      </c>
      <c r="W25" s="22">
        <f t="shared" si="16"/>
        <v>100</v>
      </c>
      <c r="X25" s="10" t="s">
        <v>14</v>
      </c>
      <c r="Y25" s="22">
        <v>20</v>
      </c>
      <c r="Z25" s="22">
        <f t="shared" si="17"/>
        <v>4.4721359549995796</v>
      </c>
      <c r="AA25" s="22">
        <f t="shared" si="18"/>
        <v>400</v>
      </c>
      <c r="AB25" s="10" t="s">
        <v>14</v>
      </c>
      <c r="AC25" s="5">
        <v>1</v>
      </c>
      <c r="AD25" s="1">
        <f t="shared" si="19"/>
        <v>1</v>
      </c>
      <c r="AE25" s="1">
        <f t="shared" si="20"/>
        <v>1</v>
      </c>
      <c r="AG25" s="28">
        <f t="shared" si="0"/>
        <v>20</v>
      </c>
      <c r="AH25" s="1">
        <f t="shared" si="1"/>
        <v>60</v>
      </c>
      <c r="AI25" s="25">
        <v>80</v>
      </c>
      <c r="AJ25" s="26">
        <f t="shared" si="2"/>
        <v>20</v>
      </c>
      <c r="AK25" s="24">
        <f t="shared" si="3"/>
        <v>0.45</v>
      </c>
      <c r="AL25" s="17">
        <f t="shared" si="4"/>
        <v>0.5</v>
      </c>
      <c r="AM25" s="17">
        <f t="shared" si="5"/>
        <v>2.9411764705882351</v>
      </c>
    </row>
    <row r="26" spans="3:39" x14ac:dyDescent="0.3">
      <c r="D26" s="14" t="s">
        <v>0</v>
      </c>
      <c r="E26" s="15">
        <f>(SUM(F20:F25)/20)^2</f>
        <v>3.0000000000000004</v>
      </c>
      <c r="H26" s="14" t="s">
        <v>0</v>
      </c>
      <c r="I26" s="15">
        <f>(SUM(J20:J25)/20)^2</f>
        <v>2.3313708498984762</v>
      </c>
      <c r="L26" s="14" t="s">
        <v>0</v>
      </c>
      <c r="M26" s="15">
        <f>(SUM(N20:N25)/20)^2</f>
        <v>2.5603244520423254</v>
      </c>
      <c r="P26" s="14" t="s">
        <v>0</v>
      </c>
      <c r="Q26" s="15">
        <f>(SUM(R20:R25)/20)^2</f>
        <v>0.45</v>
      </c>
      <c r="T26" s="14" t="s">
        <v>0</v>
      </c>
      <c r="U26" s="15">
        <f>(SUM(V20:V25)/20)^2</f>
        <v>0.89999999999999991</v>
      </c>
      <c r="X26" s="14" t="s">
        <v>0</v>
      </c>
      <c r="Y26" s="15">
        <f>(SUM(Z20:Z25)/20)^2</f>
        <v>1.8</v>
      </c>
      <c r="AB26" s="14" t="s">
        <v>0</v>
      </c>
      <c r="AC26" s="15">
        <f>(SUM(AD20:AD25)/20)^2</f>
        <v>0.09</v>
      </c>
      <c r="AG26" s="28">
        <f t="shared" si="0"/>
        <v>15</v>
      </c>
      <c r="AH26" s="1">
        <f t="shared" si="1"/>
        <v>70</v>
      </c>
      <c r="AI26" s="25">
        <v>85</v>
      </c>
      <c r="AJ26" s="26">
        <f t="shared" si="2"/>
        <v>15</v>
      </c>
      <c r="AK26" s="24">
        <f t="shared" si="3"/>
        <v>0.42853571071357111</v>
      </c>
      <c r="AL26" s="17">
        <f t="shared" si="4"/>
        <v>0.5</v>
      </c>
      <c r="AM26" s="17">
        <f t="shared" si="5"/>
        <v>2.6845637583892619</v>
      </c>
    </row>
    <row r="27" spans="3:39" x14ac:dyDescent="0.3">
      <c r="D27" s="16" t="s">
        <v>1</v>
      </c>
      <c r="E27" s="17">
        <f>SUM(E20:E25)/200</f>
        <v>1.0000000000000002</v>
      </c>
      <c r="H27" s="16" t="s">
        <v>1</v>
      </c>
      <c r="I27" s="17">
        <f>SUM(I20:I25)/200</f>
        <v>1</v>
      </c>
      <c r="L27" s="16" t="s">
        <v>1</v>
      </c>
      <c r="M27" s="17">
        <f>SUM(M20:M25)/200</f>
        <v>1</v>
      </c>
      <c r="P27" s="16" t="s">
        <v>1</v>
      </c>
      <c r="Q27" s="17">
        <f>SUM(Q20:Q25)/200</f>
        <v>0.15</v>
      </c>
      <c r="T27" s="16" t="s">
        <v>1</v>
      </c>
      <c r="U27" s="17">
        <f>SUM(U20:U25)/200</f>
        <v>0.3</v>
      </c>
      <c r="X27" s="16" t="s">
        <v>1</v>
      </c>
      <c r="Y27" s="17">
        <f>SUM(Y20:Y25)/200</f>
        <v>0.6</v>
      </c>
      <c r="AB27" s="16" t="s">
        <v>1</v>
      </c>
      <c r="AC27" s="17">
        <f>SUM(AC20:AC25)/200</f>
        <v>0.03</v>
      </c>
      <c r="AG27" s="28">
        <f t="shared" si="0"/>
        <v>10</v>
      </c>
      <c r="AH27" s="1">
        <f t="shared" si="1"/>
        <v>80</v>
      </c>
      <c r="AI27" s="25">
        <v>90</v>
      </c>
      <c r="AJ27" s="26">
        <f t="shared" si="2"/>
        <v>10</v>
      </c>
      <c r="AK27" s="24">
        <f t="shared" si="3"/>
        <v>0.4</v>
      </c>
      <c r="AL27" s="17">
        <f t="shared" si="4"/>
        <v>0.5</v>
      </c>
      <c r="AM27" s="17">
        <f t="shared" si="5"/>
        <v>2.4390243902439024</v>
      </c>
    </row>
    <row r="28" spans="3:39" ht="15" thickBot="1" x14ac:dyDescent="0.35">
      <c r="D28" s="18" t="s">
        <v>11</v>
      </c>
      <c r="E28" s="19">
        <f>(SUM(G20:G25)/(2*100^2))^-1</f>
        <v>2.9999999999999996</v>
      </c>
      <c r="H28" s="18" t="s">
        <v>11</v>
      </c>
      <c r="I28" s="19">
        <f>(SUM(K20:K25)/(2*100^2))^-1</f>
        <v>1.5151515151515151</v>
      </c>
      <c r="L28" s="18" t="s">
        <v>11</v>
      </c>
      <c r="M28" s="19">
        <f>(SUM(O20:O25)/(2*100^2))^-1</f>
        <v>1.8518518518518516</v>
      </c>
      <c r="P28" s="18" t="s">
        <v>11</v>
      </c>
      <c r="Q28" s="19">
        <f>(SUM(S20:S25)/(2*100^2))^-1</f>
        <v>133.33333333333334</v>
      </c>
      <c r="T28" s="18" t="s">
        <v>11</v>
      </c>
      <c r="U28" s="19">
        <f>(SUM(W20:W25)/(2*100^2))^-1</f>
        <v>33.333333333333336</v>
      </c>
      <c r="X28" s="18" t="s">
        <v>11</v>
      </c>
      <c r="Y28" s="19">
        <f>(SUM(AA20:AA25)/(2*100^2))^-1</f>
        <v>8.3333333333333339</v>
      </c>
      <c r="AB28" s="18" t="s">
        <v>11</v>
      </c>
      <c r="AC28" s="19">
        <f>(SUM(AE20:AE25)/(2*100^2))^-1</f>
        <v>3333.3333333333335</v>
      </c>
    </row>
    <row r="29" spans="3:39" x14ac:dyDescent="0.3">
      <c r="D29" s="1" t="s">
        <v>18</v>
      </c>
      <c r="E29" s="1">
        <f>((SUM(F22:F23)*SUM(E22:E23)/200 + SUM(F20:F21)*SUM(E20:E21)/200+ SUM(F24:F25)*SUM(E24:E25)/200)/20)^2</f>
        <v>0.33333333333333354</v>
      </c>
      <c r="H29" s="1" t="s">
        <v>18</v>
      </c>
      <c r="I29" s="1">
        <f>((SUM(J22:J23)*SUM(I22:I23)/200 + SUM(J20:J21)*SUM(I20:I21)/200+ SUM(J24:J25)*SUM(I24:I25)/200)/20)^2</f>
        <v>0.60650966799187822</v>
      </c>
      <c r="L29" s="1" t="s">
        <v>18</v>
      </c>
      <c r="M29" s="1">
        <f>((SUM(N22:N23)*SUM(M22:M23)/200 + SUM(N20:N21)*SUM(M20:M21)/200+ SUM(N24:N25)*SUM(M24:M25)/200)/20)^2</f>
        <v>0.49024954368528834</v>
      </c>
      <c r="P29" s="1" t="s">
        <v>18</v>
      </c>
      <c r="Q29" s="1">
        <f>((SUM(R22:R23)*SUM(Q22:Q23)/200 + SUM(R20:R21)*SUM(Q20:Q21)/200+ SUM(R24:R25)*SUM(Q24:Q25)/200)/20)^2</f>
        <v>1.1250000000000006E-3</v>
      </c>
      <c r="T29" s="1" t="s">
        <v>18</v>
      </c>
      <c r="U29" s="1">
        <f>((SUM(V22:V23)*SUM(U22:U23)/200 + SUM(V20:V21)*SUM(U20:U21)/200+ SUM(V24:V25)*SUM(U24:U25)/200)/20)^2</f>
        <v>8.9999999999999993E-3</v>
      </c>
      <c r="X29" s="1" t="s">
        <v>18</v>
      </c>
      <c r="Y29" s="1">
        <f>((SUM(Z22:Z23)*SUM(Y22:Y23)/200 + SUM(Z20:Z21)*SUM(Y20:Y21)/200+ SUM(Z24:Z25)*SUM(Y24:Y25)/200)/20)^2</f>
        <v>7.2000000000000036E-2</v>
      </c>
      <c r="AB29" s="1" t="s">
        <v>18</v>
      </c>
      <c r="AC29" s="1">
        <f>((SUM(AD22:AD23)*SUM(AC22:AC23)/200 + SUM(AD20:AD21)*SUM(AC20:AC21)/200+ SUM(AD24:AD25)*SUM(AC24:AC25)/200)/20)^2</f>
        <v>9.0000000000000002E-6</v>
      </c>
    </row>
    <row r="30" spans="3:39" ht="15" thickBot="1" x14ac:dyDescent="0.35"/>
    <row r="31" spans="3:39" x14ac:dyDescent="0.3">
      <c r="C31" s="1" t="s">
        <v>17</v>
      </c>
      <c r="D31" s="9" t="s">
        <v>2</v>
      </c>
      <c r="E31" s="2">
        <v>20</v>
      </c>
      <c r="F31" s="20">
        <f>SQRT(E31)</f>
        <v>4.4721359549995796</v>
      </c>
      <c r="G31" s="2">
        <f>E31^2</f>
        <v>400</v>
      </c>
      <c r="H31" s="9" t="s">
        <v>2</v>
      </c>
      <c r="I31" s="3">
        <v>20</v>
      </c>
      <c r="J31" s="2">
        <f>SQRT(I31)</f>
        <v>4.4721359549995796</v>
      </c>
      <c r="K31" s="3">
        <f>I31^2</f>
        <v>400</v>
      </c>
    </row>
    <row r="32" spans="3:39" ht="15" thickBot="1" x14ac:dyDescent="0.35">
      <c r="D32" s="10" t="s">
        <v>3</v>
      </c>
      <c r="E32" s="4">
        <v>20</v>
      </c>
      <c r="F32" s="22">
        <f>SQRT(E32)</f>
        <v>4.4721359549995796</v>
      </c>
      <c r="G32" s="4">
        <f>E32^2</f>
        <v>400</v>
      </c>
      <c r="H32" s="10" t="s">
        <v>3</v>
      </c>
      <c r="I32" s="5">
        <v>80</v>
      </c>
      <c r="J32" s="4">
        <f>SQRT(I32)</f>
        <v>8.9442719099991592</v>
      </c>
      <c r="K32" s="5">
        <f>I32^2</f>
        <v>6400</v>
      </c>
    </row>
    <row r="33" spans="1:33" x14ac:dyDescent="0.3">
      <c r="D33" s="9" t="s">
        <v>4</v>
      </c>
      <c r="E33" s="2">
        <v>80</v>
      </c>
      <c r="F33" s="20">
        <f>SQRT(E33)</f>
        <v>8.9442719099991592</v>
      </c>
      <c r="G33" s="2">
        <f>E33^2</f>
        <v>6400</v>
      </c>
      <c r="H33" s="9" t="s">
        <v>4</v>
      </c>
      <c r="I33" s="3">
        <v>80</v>
      </c>
      <c r="J33" s="2">
        <f>SQRT(I33)</f>
        <v>8.9442719099991592</v>
      </c>
      <c r="K33" s="3">
        <f>I33^2</f>
        <v>6400</v>
      </c>
    </row>
    <row r="34" spans="1:33" ht="15" thickBot="1" x14ac:dyDescent="0.35">
      <c r="D34" s="10" t="s">
        <v>5</v>
      </c>
      <c r="E34" s="4">
        <v>80</v>
      </c>
      <c r="F34" s="22">
        <f>SQRT(E34)</f>
        <v>8.9442719099991592</v>
      </c>
      <c r="G34" s="4">
        <f>E34^2</f>
        <v>6400</v>
      </c>
      <c r="H34" s="10" t="s">
        <v>5</v>
      </c>
      <c r="I34" s="5">
        <v>20</v>
      </c>
      <c r="J34" s="4">
        <f>SQRT(I34)</f>
        <v>4.4721359549995796</v>
      </c>
      <c r="K34" s="5">
        <f>I34^2</f>
        <v>400</v>
      </c>
    </row>
    <row r="35" spans="1:33" x14ac:dyDescent="0.3">
      <c r="D35" s="14" t="s">
        <v>0</v>
      </c>
      <c r="E35" s="15">
        <f>(SUM(F31:F34)/20)^2</f>
        <v>1.8</v>
      </c>
      <c r="H35" s="14" t="s">
        <v>0</v>
      </c>
      <c r="I35" s="15">
        <f>(SUM(J31:J34)/20)^2</f>
        <v>1.8</v>
      </c>
    </row>
    <row r="36" spans="1:33" x14ac:dyDescent="0.3">
      <c r="D36" s="16" t="s">
        <v>1</v>
      </c>
      <c r="E36" s="17">
        <f>SUM(E31:E34)/200</f>
        <v>1</v>
      </c>
      <c r="H36" s="16" t="s">
        <v>1</v>
      </c>
      <c r="I36" s="17">
        <f>SUM(I31:I34)/200</f>
        <v>1</v>
      </c>
    </row>
    <row r="37" spans="1:33" ht="15" thickBot="1" x14ac:dyDescent="0.35">
      <c r="D37" s="18" t="s">
        <v>11</v>
      </c>
      <c r="E37" s="19">
        <f>(SUM(G29:G34)/(2*100^2))^-1</f>
        <v>1.4705882352941175</v>
      </c>
      <c r="H37" s="18" t="s">
        <v>11</v>
      </c>
      <c r="I37" s="19">
        <f>(SUM(K29:K34)/(2*100^2))^-1</f>
        <v>1.4705882352941175</v>
      </c>
    </row>
    <row r="38" spans="1:33" x14ac:dyDescent="0.3">
      <c r="D38" s="27" t="s">
        <v>18</v>
      </c>
      <c r="E38" s="27">
        <f>((SUM(F31:F32)*SUM(E31:E32)/200 + SUM(F33:F34)*SUM(E33:E34)/200)/20)^2</f>
        <v>0.64800000000000013</v>
      </c>
      <c r="H38" s="27" t="s">
        <v>18</v>
      </c>
      <c r="I38" s="27">
        <f>((SUM(J31:J32)*SUM(I31:I32)/200 + SUM(J33:J34)*SUM(I33:I34)/200)/20)^2</f>
        <v>0.45</v>
      </c>
    </row>
    <row r="40" spans="1:33" ht="15" thickBot="1" x14ac:dyDescent="0.35"/>
    <row r="41" spans="1:33" x14ac:dyDescent="0.3">
      <c r="D41" s="38" t="s">
        <v>8</v>
      </c>
      <c r="E41" s="9" t="s">
        <v>2</v>
      </c>
      <c r="F41" s="2">
        <v>50</v>
      </c>
      <c r="G41" s="20">
        <f>SQRT(F41*$B$45)</f>
        <v>10</v>
      </c>
      <c r="H41" s="2">
        <f>(F41*$B$45)^2</f>
        <v>10000</v>
      </c>
      <c r="I41" s="38" t="s">
        <v>8</v>
      </c>
      <c r="J41" s="9" t="s">
        <v>2</v>
      </c>
      <c r="K41" s="2">
        <v>20</v>
      </c>
      <c r="L41" s="20">
        <f>SQRT(K41*$B$45)</f>
        <v>6.324555320336759</v>
      </c>
      <c r="M41" s="2">
        <f>(K41*$B$45)^2</f>
        <v>1600</v>
      </c>
      <c r="N41" s="9" t="s">
        <v>2</v>
      </c>
      <c r="O41" s="2">
        <v>10</v>
      </c>
      <c r="P41" s="20">
        <f>SQRT(O41*$B$45)</f>
        <v>4.4721359549995796</v>
      </c>
      <c r="Q41" s="2">
        <f>(O41*$B$45)^2</f>
        <v>400</v>
      </c>
      <c r="R41" s="9" t="s">
        <v>2</v>
      </c>
      <c r="S41" s="2">
        <v>5</v>
      </c>
      <c r="T41" s="20">
        <f>SQRT(S41*$B$45)</f>
        <v>3.1622776601683795</v>
      </c>
      <c r="U41" s="2">
        <f>(S41*$B$45)^2</f>
        <v>100</v>
      </c>
      <c r="V41" s="9" t="s">
        <v>2</v>
      </c>
      <c r="W41" s="2">
        <v>25</v>
      </c>
      <c r="X41" s="20">
        <f>SQRT(W41*$B$45)</f>
        <v>7.0710678118654755</v>
      </c>
      <c r="Y41" s="2">
        <f>(W41*$B$45)^2</f>
        <v>2500</v>
      </c>
      <c r="Z41" s="9" t="s">
        <v>2</v>
      </c>
      <c r="AA41" s="2">
        <v>10</v>
      </c>
      <c r="AB41" s="20">
        <f>SQRT(AA41*$B$45)</f>
        <v>4.4721359549995796</v>
      </c>
      <c r="AC41" s="2">
        <f>(AA41*$B$45)^2</f>
        <v>400</v>
      </c>
      <c r="AD41" s="9" t="s">
        <v>2</v>
      </c>
      <c r="AE41" s="2">
        <v>20</v>
      </c>
      <c r="AF41" s="20">
        <f>SQRT(AE41*$B$45)</f>
        <v>6.324555320336759</v>
      </c>
      <c r="AG41" s="2">
        <f>(AE41*$B$45)^2</f>
        <v>1600</v>
      </c>
    </row>
    <row r="42" spans="1:33" ht="15" thickBot="1" x14ac:dyDescent="0.35">
      <c r="D42" s="39"/>
      <c r="E42" s="10" t="s">
        <v>3</v>
      </c>
      <c r="F42" s="4">
        <v>50</v>
      </c>
      <c r="G42" s="22">
        <f>SQRT(F42*$B$46)</f>
        <v>7.0710678118654755</v>
      </c>
      <c r="H42" s="4">
        <f>(F42*$B$46)^2</f>
        <v>2500</v>
      </c>
      <c r="I42" s="39"/>
      <c r="J42" s="10" t="s">
        <v>3</v>
      </c>
      <c r="K42" s="4">
        <v>80</v>
      </c>
      <c r="L42" s="22">
        <f>SQRT(K42*$B$46)</f>
        <v>8.9442719099991592</v>
      </c>
      <c r="M42" s="4">
        <f>(K42*$B$46)^2</f>
        <v>6400</v>
      </c>
      <c r="N42" s="10" t="s">
        <v>3</v>
      </c>
      <c r="O42" s="4">
        <v>90</v>
      </c>
      <c r="P42" s="22">
        <f>SQRT(O42*$B$46)</f>
        <v>9.4868329805051381</v>
      </c>
      <c r="Q42" s="4">
        <f>(O42*$B$46)^2</f>
        <v>8100</v>
      </c>
      <c r="R42" s="10" t="s">
        <v>3</v>
      </c>
      <c r="S42" s="4">
        <v>45</v>
      </c>
      <c r="T42" s="22">
        <f>SQRT(S42*$B$46)</f>
        <v>6.7082039324993694</v>
      </c>
      <c r="U42" s="4">
        <f>(S42*$B$46)^2</f>
        <v>2025</v>
      </c>
      <c r="V42" s="10" t="s">
        <v>3</v>
      </c>
      <c r="W42" s="4">
        <v>25</v>
      </c>
      <c r="X42" s="22">
        <f>SQRT(W42*$B$46)</f>
        <v>5</v>
      </c>
      <c r="Y42" s="4">
        <f>(W42*$B$46)^2</f>
        <v>625</v>
      </c>
      <c r="Z42" s="10" t="s">
        <v>3</v>
      </c>
      <c r="AA42" s="4">
        <v>40</v>
      </c>
      <c r="AB42" s="22">
        <f>SQRT(AA42*$B$46)</f>
        <v>6.324555320336759</v>
      </c>
      <c r="AC42" s="4">
        <f>(AA42*$B$46)^2</f>
        <v>1600</v>
      </c>
      <c r="AD42" s="10" t="s">
        <v>3</v>
      </c>
      <c r="AE42" s="4">
        <v>30</v>
      </c>
      <c r="AF42" s="22">
        <f>SQRT(AE42*$B$46)</f>
        <v>5.4772255750516612</v>
      </c>
      <c r="AG42" s="4">
        <f>(AE42*$B$46)^2</f>
        <v>900</v>
      </c>
    </row>
    <row r="43" spans="1:33" x14ac:dyDescent="0.3">
      <c r="D43" s="38" t="s">
        <v>9</v>
      </c>
      <c r="E43" s="9" t="s">
        <v>4</v>
      </c>
      <c r="F43" s="2">
        <v>50</v>
      </c>
      <c r="G43" s="20">
        <f>SQRT(F43*$B$45)</f>
        <v>10</v>
      </c>
      <c r="H43" s="2">
        <f>(F43*$B$45)^2</f>
        <v>10000</v>
      </c>
      <c r="I43" s="38" t="s">
        <v>9</v>
      </c>
      <c r="J43" s="9" t="s">
        <v>4</v>
      </c>
      <c r="K43" s="2">
        <v>80</v>
      </c>
      <c r="L43" s="20">
        <f>SQRT(K43*$B$45)</f>
        <v>12.649110640673518</v>
      </c>
      <c r="M43" s="2">
        <f>(K43*$B$45)^2</f>
        <v>25600</v>
      </c>
      <c r="N43" s="9" t="s">
        <v>4</v>
      </c>
      <c r="O43" s="2">
        <v>90</v>
      </c>
      <c r="P43" s="20">
        <f>SQRT(O43*$B$45)</f>
        <v>13.416407864998739</v>
      </c>
      <c r="Q43" s="2">
        <f>(O43*$B$45)^2</f>
        <v>32400</v>
      </c>
      <c r="R43" s="9" t="s">
        <v>4</v>
      </c>
      <c r="S43" s="2">
        <v>45</v>
      </c>
      <c r="T43" s="20">
        <f>SQRT(S43*$B$45)</f>
        <v>9.4868329805051381</v>
      </c>
      <c r="U43" s="2">
        <f>(S43*$B$45)^2</f>
        <v>8100</v>
      </c>
      <c r="V43" s="9" t="s">
        <v>4</v>
      </c>
      <c r="W43" s="2">
        <v>25</v>
      </c>
      <c r="X43" s="20">
        <f>SQRT(W43*$B$45)</f>
        <v>7.0710678118654755</v>
      </c>
      <c r="Y43" s="2">
        <f>(W43*$B$45)^2</f>
        <v>2500</v>
      </c>
      <c r="Z43" s="9" t="s">
        <v>4</v>
      </c>
      <c r="AA43" s="2">
        <v>40</v>
      </c>
      <c r="AB43" s="20">
        <f>SQRT(AA43*$B$45)</f>
        <v>8.9442719099991592</v>
      </c>
      <c r="AC43" s="2">
        <f>(AA43*$B$45)^2</f>
        <v>6400</v>
      </c>
      <c r="AD43" s="9" t="s">
        <v>4</v>
      </c>
      <c r="AE43" s="2">
        <v>30</v>
      </c>
      <c r="AF43" s="20">
        <f>SQRT(AE43*$B$45)</f>
        <v>7.745966692414834</v>
      </c>
      <c r="AG43" s="2">
        <f>(AE43*$B$45)^2</f>
        <v>3600</v>
      </c>
    </row>
    <row r="44" spans="1:33" ht="15" thickBot="1" x14ac:dyDescent="0.35">
      <c r="D44" s="39"/>
      <c r="E44" s="10" t="s">
        <v>5</v>
      </c>
      <c r="F44" s="4">
        <v>50</v>
      </c>
      <c r="G44" s="22">
        <f>SQRT(F44*$B$46)</f>
        <v>7.0710678118654755</v>
      </c>
      <c r="H44" s="4">
        <f>(F44*$B$46)^2</f>
        <v>2500</v>
      </c>
      <c r="I44" s="39"/>
      <c r="J44" s="10" t="s">
        <v>5</v>
      </c>
      <c r="K44" s="4">
        <v>20</v>
      </c>
      <c r="L44" s="22">
        <f>SQRT(K44*$B$46)</f>
        <v>4.4721359549995796</v>
      </c>
      <c r="M44" s="4">
        <f>(K44*$B$46)^2</f>
        <v>400</v>
      </c>
      <c r="N44" s="10" t="s">
        <v>5</v>
      </c>
      <c r="O44" s="4">
        <v>10</v>
      </c>
      <c r="P44" s="22">
        <f>SQRT(O44*$B$46)</f>
        <v>3.1622776601683795</v>
      </c>
      <c r="Q44" s="4">
        <f>(O44*$B$46)^2</f>
        <v>100</v>
      </c>
      <c r="R44" s="10" t="s">
        <v>5</v>
      </c>
      <c r="S44" s="4">
        <v>5</v>
      </c>
      <c r="T44" s="22">
        <f>SQRT(S44*$B$46)</f>
        <v>2.2360679774997898</v>
      </c>
      <c r="U44" s="4">
        <f>(S44*$B$46)^2</f>
        <v>25</v>
      </c>
      <c r="V44" s="10" t="s">
        <v>5</v>
      </c>
      <c r="W44" s="4">
        <v>25</v>
      </c>
      <c r="X44" s="22">
        <f>SQRT(W44*$B$46)</f>
        <v>5</v>
      </c>
      <c r="Y44" s="4">
        <f>(W44*$B$46)^2</f>
        <v>625</v>
      </c>
      <c r="Z44" s="10" t="s">
        <v>5</v>
      </c>
      <c r="AA44" s="4">
        <v>10</v>
      </c>
      <c r="AB44" s="22">
        <f>SQRT(AA44*$B$46)</f>
        <v>3.1622776601683795</v>
      </c>
      <c r="AC44" s="4">
        <f>(AA44*$B$46)^2</f>
        <v>100</v>
      </c>
      <c r="AD44" s="10" t="s">
        <v>5</v>
      </c>
      <c r="AE44" s="4">
        <v>20</v>
      </c>
      <c r="AF44" s="22">
        <f>SQRT(AE44*$B$46)</f>
        <v>4.4721359549995796</v>
      </c>
      <c r="AG44" s="4">
        <f>(AE44*$B$46)^2</f>
        <v>400</v>
      </c>
    </row>
    <row r="45" spans="1:33" x14ac:dyDescent="0.3">
      <c r="A45" s="1" t="s">
        <v>19</v>
      </c>
      <c r="B45" s="1">
        <v>2</v>
      </c>
      <c r="D45" s="29"/>
      <c r="E45" s="14" t="s">
        <v>0</v>
      </c>
      <c r="F45" s="15">
        <f>(SUM(G41:G44)/(SQRT(100*$B$45) + SQRT(100*$B$46)))^2</f>
        <v>2.0000000000000004</v>
      </c>
      <c r="G45" s="29"/>
      <c r="H45" s="29"/>
      <c r="I45" s="29"/>
      <c r="J45" s="14" t="s">
        <v>0</v>
      </c>
      <c r="K45" s="15">
        <f>(SUM(L41:L44)/(SQRT(100*$B$45) + SQRT(100*$B$46)))^2</f>
        <v>1.8</v>
      </c>
      <c r="L45" s="29"/>
      <c r="M45" s="29"/>
      <c r="N45" s="14" t="s">
        <v>0</v>
      </c>
      <c r="O45" s="15">
        <f>(SUM(P41:P44)/(SQRT(100*$B$45) + SQRT(100*$B$46)))^2</f>
        <v>1.6</v>
      </c>
      <c r="P45" s="29"/>
      <c r="Q45" s="29"/>
      <c r="R45" s="14" t="s">
        <v>0</v>
      </c>
      <c r="S45" s="15">
        <f>(SUM(T41:T44)/(SQRT(100*$B$45) + SQRT(100*$B$46)))^2</f>
        <v>0.79999999999999993</v>
      </c>
      <c r="T45" s="29"/>
      <c r="U45" s="29"/>
      <c r="V45" s="14" t="s">
        <v>0</v>
      </c>
      <c r="W45" s="15">
        <f>(SUM(X41:X44)/(SQRT(100*$B$45) + SQRT(100*$B$46)))^2</f>
        <v>1</v>
      </c>
      <c r="X45" s="29"/>
      <c r="Y45" s="29"/>
      <c r="Z45" s="14" t="s">
        <v>0</v>
      </c>
      <c r="AA45" s="15">
        <f>(SUM(AB41:AB44)/(SQRT(100*$B$45) + SQRT(100*$B$46)))^2</f>
        <v>0.89999999999999991</v>
      </c>
      <c r="AB45" s="29"/>
      <c r="AC45" s="29"/>
      <c r="AD45" s="14" t="s">
        <v>0</v>
      </c>
      <c r="AE45" s="15">
        <f>(SUM(AF41:AF44)/(SQRT(100*$B$45) + SQRT(100*$B$46)))^2</f>
        <v>0.9898979485566356</v>
      </c>
      <c r="AF45" s="29"/>
      <c r="AG45" s="29"/>
    </row>
    <row r="46" spans="1:33" x14ac:dyDescent="0.3">
      <c r="A46" s="1" t="s">
        <v>20</v>
      </c>
      <c r="B46" s="1">
        <v>1</v>
      </c>
      <c r="D46" s="29"/>
      <c r="E46" s="16" t="s">
        <v>1</v>
      </c>
      <c r="F46" s="17">
        <f>((F41+F43)*$B$45 + (F42+F44)*$B$46)/($B$45+$B$46)/100</f>
        <v>1</v>
      </c>
      <c r="G46" s="29"/>
      <c r="H46" s="29"/>
      <c r="I46" s="29"/>
      <c r="J46" s="16" t="s">
        <v>1</v>
      </c>
      <c r="K46" s="17">
        <f>((K41+K43)*$B$45 + (K42+K44)*$B$46)/($B$45+$B$46)/100</f>
        <v>1</v>
      </c>
      <c r="L46" s="29"/>
      <c r="M46" s="29"/>
      <c r="N46" s="16" t="s">
        <v>1</v>
      </c>
      <c r="O46" s="17">
        <f>((O41+O43)*$B$45 + (O42+O44)*$B$46)/($B$45+$B$46)/100</f>
        <v>1</v>
      </c>
      <c r="P46" s="29"/>
      <c r="Q46" s="29"/>
      <c r="R46" s="16" t="s">
        <v>1</v>
      </c>
      <c r="S46" s="17">
        <f>((S41+S43)*$B$45 + (S42+S44)*$B$46)/($B$45+$B$46)/100</f>
        <v>0.5</v>
      </c>
      <c r="T46" s="29"/>
      <c r="U46" s="29"/>
      <c r="V46" s="16" t="s">
        <v>1</v>
      </c>
      <c r="W46" s="17">
        <f>((W41+W43)*$B$45 + (W42+W44)*$B$46)/($B$45+$B$46)/100</f>
        <v>0.5</v>
      </c>
      <c r="X46" s="29"/>
      <c r="Y46" s="29"/>
      <c r="Z46" s="16" t="s">
        <v>1</v>
      </c>
      <c r="AA46" s="17">
        <f>((AA41+AA43)*$B$45 + (AA42+AA44)*$B$46)/($B$45+$B$46)/100</f>
        <v>0.5</v>
      </c>
      <c r="AB46" s="29"/>
      <c r="AC46" s="29"/>
      <c r="AD46" s="16" t="s">
        <v>1</v>
      </c>
      <c r="AE46" s="17">
        <f>((AE41+AE43)*$B$45 + (AE42+AE44)*$B$46)/($B$45+$B$46)/100</f>
        <v>0.5</v>
      </c>
      <c r="AF46" s="29"/>
      <c r="AG46" s="29"/>
    </row>
    <row r="47" spans="1:33" ht="15" thickBot="1" x14ac:dyDescent="0.35">
      <c r="D47" s="29"/>
      <c r="E47" s="18" t="s">
        <v>11</v>
      </c>
      <c r="F47" s="19">
        <f>(SUM(H41:H44)/(($B$45*100)^2+($B$46*100)^2))^-1</f>
        <v>2</v>
      </c>
      <c r="G47" s="29"/>
      <c r="H47" s="29"/>
      <c r="I47" s="29"/>
      <c r="J47" s="18" t="s">
        <v>11</v>
      </c>
      <c r="K47" s="19">
        <f>(SUM(M41:M44)/(($B$45*100)^2+($B$46*100)^2))^-1</f>
        <v>1.4705882352941175</v>
      </c>
      <c r="L47" s="29"/>
      <c r="M47" s="29"/>
      <c r="N47" s="18" t="s">
        <v>11</v>
      </c>
      <c r="O47" s="19">
        <f>(SUM(Q41:Q44)/(($B$45*100)^2+($B$46*100)^2))^-1</f>
        <v>1.2195121951219512</v>
      </c>
      <c r="P47" s="29"/>
      <c r="Q47" s="29"/>
      <c r="R47" s="18" t="s">
        <v>11</v>
      </c>
      <c r="S47" s="19">
        <f>(SUM(U41:U44)/(($B$45*100)^2+($B$46*100)^2))^-1</f>
        <v>4.8780487804878048</v>
      </c>
      <c r="T47" s="29"/>
      <c r="U47" s="29"/>
      <c r="V47" s="18" t="s">
        <v>11</v>
      </c>
      <c r="W47" s="19">
        <f>(SUM(Y41:Y44)/(($B$45*100)^2+($B$46*100)^2))^-1</f>
        <v>8</v>
      </c>
      <c r="X47" s="29"/>
      <c r="Y47" s="29"/>
      <c r="Z47" s="18" t="s">
        <v>11</v>
      </c>
      <c r="AA47" s="19">
        <f>(SUM(AC41:AC44)/(($B$45*100)^2+($B$46*100)^2))^-1</f>
        <v>5.8823529411764701</v>
      </c>
      <c r="AB47" s="29"/>
      <c r="AC47" s="29"/>
      <c r="AD47" s="18" t="s">
        <v>11</v>
      </c>
      <c r="AE47" s="19">
        <f>(SUM(AG41:AG44)/(($B$45*100)^2+($B$46*100)^2))^-1</f>
        <v>7.6923076923076916</v>
      </c>
      <c r="AF47" s="29"/>
      <c r="AG47" s="29"/>
    </row>
    <row r="48" spans="1:33" x14ac:dyDescent="0.3">
      <c r="D48" s="29"/>
      <c r="E48" s="29" t="s">
        <v>18</v>
      </c>
      <c r="F48" s="29">
        <f>((SUM(G41:G42)*SUM(F41:F42)/200 + SUM(G43:G44)*SUM(F43:F44)/200)/20)^2</f>
        <v>0.72855339059327373</v>
      </c>
      <c r="G48" s="29"/>
      <c r="H48" s="29"/>
      <c r="I48" s="29"/>
      <c r="J48" s="29" t="s">
        <v>18</v>
      </c>
      <c r="K48" s="29">
        <f>((SUM(L41:L42)*SUM(K41:K42)/200 + SUM(L43:L44)*SUM(K43:K44)/200)/20)^2</f>
        <v>0.65569805153394645</v>
      </c>
      <c r="L48" s="29"/>
      <c r="M48" s="29"/>
      <c r="N48" s="29" t="s">
        <v>18</v>
      </c>
      <c r="O48" s="29">
        <f>((SUM(P41:P42)*SUM(O41:O42)/200 + SUM(P43:P44)*SUM(O43:O44)/200)/20)^2</f>
        <v>0.58284271247461905</v>
      </c>
      <c r="P48" s="29"/>
      <c r="Q48" s="29"/>
      <c r="R48" s="29" t="s">
        <v>18</v>
      </c>
      <c r="S48" s="29">
        <f>((SUM(T41:T42)*SUM(S41:S42)/200 + SUM(T43:T44)*SUM(S43:S44)/200)/20)^2</f>
        <v>7.2855339059327381E-2</v>
      </c>
      <c r="T48" s="29"/>
      <c r="U48" s="29"/>
      <c r="V48" s="29" t="s">
        <v>18</v>
      </c>
      <c r="W48" s="29">
        <f>((SUM(X41:X42)*SUM(W41:W42)/200 + SUM(X43:X44)*SUM(W43:W44)/200)/20)^2</f>
        <v>9.1069173824159216E-2</v>
      </c>
      <c r="X48" s="29"/>
      <c r="Y48" s="29"/>
      <c r="Z48" s="29" t="s">
        <v>18</v>
      </c>
      <c r="AA48" s="29">
        <f>((SUM(AB41:AB42)*SUM(AA41:AA42)/200 + SUM(AB43:AB44)*SUM(AA43:AA44)/200)/20)^2</f>
        <v>8.1962256441743292E-2</v>
      </c>
      <c r="AB48" s="29"/>
      <c r="AC48" s="29"/>
      <c r="AD48" s="29" t="s">
        <v>18</v>
      </c>
      <c r="AE48" s="29">
        <f>((SUM(AF41:AF42)*SUM(AE41:AE42)/200 + SUM(AF43:AF44)*SUM(AE43:AE44)/200)/20)^2</f>
        <v>9.0149188345282891E-2</v>
      </c>
      <c r="AF48" s="29"/>
      <c r="AG48" s="29"/>
    </row>
    <row r="52" spans="6:14" x14ac:dyDescent="0.3">
      <c r="G52" s="37" t="s">
        <v>24</v>
      </c>
      <c r="H52" s="37"/>
      <c r="I52" s="36" t="s">
        <v>23</v>
      </c>
      <c r="J52" s="36"/>
      <c r="K52" s="36" t="s">
        <v>21</v>
      </c>
      <c r="L52" s="36"/>
      <c r="M52" s="37" t="s">
        <v>22</v>
      </c>
      <c r="N52" s="37"/>
    </row>
    <row r="53" spans="6:14" x14ac:dyDescent="0.3">
      <c r="G53" s="1" t="str">
        <f>E45</f>
        <v>SQRT</v>
      </c>
      <c r="H53" s="1" t="str">
        <f>E46</f>
        <v>SUM</v>
      </c>
      <c r="I53" s="29" t="str">
        <f>Z45</f>
        <v>SQRT</v>
      </c>
      <c r="J53" s="6" t="str">
        <f>V46</f>
        <v>SUM</v>
      </c>
      <c r="K53" s="1" t="str">
        <f>AD45</f>
        <v>SQRT</v>
      </c>
      <c r="L53" s="1" t="str">
        <f>AD46</f>
        <v>SUM</v>
      </c>
      <c r="M53" s="29" t="str">
        <f>Z45</f>
        <v>SQRT</v>
      </c>
      <c r="N53" s="29" t="str">
        <f>Z46</f>
        <v>SUM</v>
      </c>
    </row>
    <row r="54" spans="6:14" x14ac:dyDescent="0.3">
      <c r="G54" s="6">
        <f>S45</f>
        <v>0.79999999999999993</v>
      </c>
      <c r="H54" s="6">
        <f>S46</f>
        <v>0.5</v>
      </c>
      <c r="I54" s="6">
        <f>W45</f>
        <v>1</v>
      </c>
      <c r="J54" s="6">
        <f>W46</f>
        <v>0.5</v>
      </c>
      <c r="K54" s="6">
        <f>AE45</f>
        <v>0.9898979485566356</v>
      </c>
      <c r="L54" s="6">
        <f>AE46</f>
        <v>0.5</v>
      </c>
      <c r="M54" s="6">
        <f>AA45</f>
        <v>0.89999999999999991</v>
      </c>
      <c r="N54" s="6">
        <f>AA46</f>
        <v>0.5</v>
      </c>
    </row>
    <row r="55" spans="6:14" s="30" customFormat="1" x14ac:dyDescent="0.3">
      <c r="F55" s="30">
        <v>1</v>
      </c>
      <c r="G55" s="6">
        <f t="dataTable" ref="G55:N66" dt2D="0" dtr="0" r1="B45"/>
        <v>0.80000000000000016</v>
      </c>
      <c r="H55" s="6">
        <v>0.5</v>
      </c>
      <c r="I55" s="6">
        <v>1</v>
      </c>
      <c r="J55" s="6">
        <v>0.5</v>
      </c>
      <c r="K55" s="6">
        <v>0.98989794855663582</v>
      </c>
      <c r="L55" s="6">
        <v>0.5</v>
      </c>
      <c r="M55" s="6">
        <v>0.89999999999999991</v>
      </c>
      <c r="N55" s="6">
        <v>0.5</v>
      </c>
    </row>
    <row r="56" spans="6:14" s="30" customFormat="1" x14ac:dyDescent="0.3">
      <c r="F56" s="30">
        <v>2</v>
      </c>
      <c r="G56" s="6">
        <v>0.79999999999999993</v>
      </c>
      <c r="H56" s="6">
        <v>0.5</v>
      </c>
      <c r="I56" s="6">
        <v>1</v>
      </c>
      <c r="J56" s="6">
        <v>0.5</v>
      </c>
      <c r="K56" s="6">
        <v>0.9898979485566356</v>
      </c>
      <c r="L56" s="6">
        <v>0.5</v>
      </c>
      <c r="M56" s="6">
        <v>0.89999999999999991</v>
      </c>
      <c r="N56" s="6">
        <v>0.5</v>
      </c>
    </row>
    <row r="57" spans="6:14" s="30" customFormat="1" x14ac:dyDescent="0.3">
      <c r="F57" s="30">
        <v>3</v>
      </c>
      <c r="G57" s="6">
        <v>0.79999999999999993</v>
      </c>
      <c r="H57" s="6">
        <v>0.5</v>
      </c>
      <c r="I57" s="6">
        <v>1</v>
      </c>
      <c r="J57" s="6">
        <v>0.5</v>
      </c>
      <c r="K57" s="6">
        <v>0.98989794855663538</v>
      </c>
      <c r="L57" s="6">
        <v>0.5</v>
      </c>
      <c r="M57" s="6">
        <v>0.89999999999999991</v>
      </c>
      <c r="N57" s="6">
        <v>0.5</v>
      </c>
    </row>
    <row r="58" spans="6:14" s="30" customFormat="1" x14ac:dyDescent="0.3">
      <c r="F58" s="30">
        <v>4</v>
      </c>
      <c r="G58" s="6">
        <v>0.80000000000000016</v>
      </c>
      <c r="H58" s="6">
        <v>0.5</v>
      </c>
      <c r="I58" s="6">
        <v>1</v>
      </c>
      <c r="J58" s="6">
        <v>0.5</v>
      </c>
      <c r="K58" s="6">
        <v>0.98989794855663582</v>
      </c>
      <c r="L58" s="6">
        <v>0.5</v>
      </c>
      <c r="M58" s="6">
        <v>0.89999999999999991</v>
      </c>
      <c r="N58" s="6">
        <v>0.5</v>
      </c>
    </row>
    <row r="59" spans="6:14" s="30" customFormat="1" x14ac:dyDescent="0.3">
      <c r="F59" s="30">
        <v>5</v>
      </c>
      <c r="G59" s="6">
        <v>0.79999999999999993</v>
      </c>
      <c r="H59" s="6">
        <v>0.5</v>
      </c>
      <c r="I59" s="6">
        <v>1</v>
      </c>
      <c r="J59" s="6">
        <v>0.5</v>
      </c>
      <c r="K59" s="6">
        <v>0.98989794855663582</v>
      </c>
      <c r="L59" s="6">
        <v>0.5</v>
      </c>
      <c r="M59" s="6">
        <v>0.89999999999999991</v>
      </c>
      <c r="N59" s="6">
        <v>0.5</v>
      </c>
    </row>
    <row r="60" spans="6:14" s="30" customFormat="1" x14ac:dyDescent="0.3">
      <c r="F60" s="30">
        <v>6</v>
      </c>
      <c r="G60" s="6">
        <v>0.79999999999999993</v>
      </c>
      <c r="H60" s="6">
        <v>0.5</v>
      </c>
      <c r="I60" s="6">
        <v>1</v>
      </c>
      <c r="J60" s="6">
        <v>0.5</v>
      </c>
      <c r="K60" s="6">
        <v>0.98989794855663582</v>
      </c>
      <c r="L60" s="6">
        <v>0.5</v>
      </c>
      <c r="M60" s="6">
        <v>0.89999999999999991</v>
      </c>
      <c r="N60" s="6">
        <v>0.5</v>
      </c>
    </row>
    <row r="61" spans="6:14" s="30" customFormat="1" x14ac:dyDescent="0.3">
      <c r="F61" s="30">
        <v>7</v>
      </c>
      <c r="G61" s="6">
        <v>0.79999999999999993</v>
      </c>
      <c r="H61" s="6">
        <v>0.5</v>
      </c>
      <c r="I61" s="6">
        <v>1</v>
      </c>
      <c r="J61" s="6">
        <v>0.5</v>
      </c>
      <c r="K61" s="6">
        <v>0.9898979485566356</v>
      </c>
      <c r="L61" s="6">
        <v>0.5</v>
      </c>
      <c r="M61" s="6">
        <v>0.90000000000000013</v>
      </c>
      <c r="N61" s="6">
        <v>0.5</v>
      </c>
    </row>
    <row r="62" spans="6:14" x14ac:dyDescent="0.3">
      <c r="F62" s="30">
        <v>8</v>
      </c>
      <c r="G62" s="6">
        <v>0.80000000000000016</v>
      </c>
      <c r="H62" s="6">
        <v>0.5</v>
      </c>
      <c r="I62" s="6">
        <v>1</v>
      </c>
      <c r="J62" s="6">
        <v>0.5</v>
      </c>
      <c r="K62" s="6">
        <v>0.9898979485566356</v>
      </c>
      <c r="L62" s="6">
        <v>0.5</v>
      </c>
      <c r="M62" s="6">
        <v>0.89999999999999991</v>
      </c>
      <c r="N62" s="6">
        <v>0.5</v>
      </c>
    </row>
    <row r="63" spans="6:14" hidden="1" x14ac:dyDescent="0.3">
      <c r="F63" s="30">
        <v>9</v>
      </c>
      <c r="G63" s="6">
        <v>0.80000000000000016</v>
      </c>
      <c r="H63" s="6">
        <v>0.5</v>
      </c>
      <c r="I63" s="6">
        <v>1</v>
      </c>
      <c r="J63" s="6">
        <v>0.5</v>
      </c>
      <c r="K63" s="6">
        <v>0.98989794855663538</v>
      </c>
      <c r="L63" s="6">
        <v>0.5</v>
      </c>
      <c r="M63" s="6">
        <v>0.89999999999999991</v>
      </c>
      <c r="N63" s="6">
        <v>0.5</v>
      </c>
    </row>
    <row r="64" spans="6:14" s="30" customFormat="1" x14ac:dyDescent="0.3">
      <c r="F64" s="30">
        <v>10</v>
      </c>
      <c r="G64" s="6">
        <v>0.79999999999999993</v>
      </c>
      <c r="H64" s="6">
        <v>0.5</v>
      </c>
      <c r="I64" s="6">
        <v>1</v>
      </c>
      <c r="J64" s="6">
        <v>0.5</v>
      </c>
      <c r="K64" s="6">
        <v>0.98989794855663582</v>
      </c>
      <c r="L64" s="6">
        <v>0.5</v>
      </c>
      <c r="M64" s="6">
        <v>0.89999999999999969</v>
      </c>
      <c r="N64" s="6">
        <v>0.5</v>
      </c>
    </row>
    <row r="65" spans="5:16" x14ac:dyDescent="0.3">
      <c r="F65" s="30">
        <v>11</v>
      </c>
      <c r="G65" s="6">
        <v>0.79999999999999993</v>
      </c>
      <c r="H65" s="6">
        <v>0.5</v>
      </c>
      <c r="I65" s="6">
        <v>1</v>
      </c>
      <c r="J65" s="6">
        <v>0.5</v>
      </c>
      <c r="K65" s="6">
        <v>0.98989794855663538</v>
      </c>
      <c r="L65" s="6">
        <v>0.5</v>
      </c>
      <c r="M65" s="6">
        <v>0.89999999999999969</v>
      </c>
      <c r="N65" s="6">
        <v>0.5</v>
      </c>
    </row>
    <row r="66" spans="5:16" x14ac:dyDescent="0.3">
      <c r="F66" s="30">
        <v>12</v>
      </c>
      <c r="G66" s="6">
        <v>0.7999999999999996</v>
      </c>
      <c r="H66" s="6">
        <v>0.5</v>
      </c>
      <c r="I66" s="6">
        <v>1</v>
      </c>
      <c r="J66" s="6">
        <v>0.5</v>
      </c>
      <c r="K66" s="6">
        <v>0.9898979485566356</v>
      </c>
      <c r="L66" s="6">
        <v>0.5</v>
      </c>
      <c r="M66" s="6">
        <v>0.89999999999999991</v>
      </c>
      <c r="N66" s="6">
        <v>0.5</v>
      </c>
    </row>
    <row r="67" spans="5:16" x14ac:dyDescent="0.3">
      <c r="G67" s="6"/>
      <c r="H67" s="6"/>
      <c r="I67" s="6"/>
      <c r="J67" s="6"/>
      <c r="K67" s="6"/>
      <c r="L67" s="6"/>
      <c r="M67" s="6"/>
      <c r="N67" s="6"/>
    </row>
    <row r="68" spans="5:16" ht="15" thickBot="1" x14ac:dyDescent="0.35">
      <c r="G68" s="37"/>
      <c r="H68" s="37"/>
    </row>
    <row r="69" spans="5:16" x14ac:dyDescent="0.3">
      <c r="E69" s="9" t="s">
        <v>2</v>
      </c>
      <c r="F69" s="2">
        <v>10</v>
      </c>
      <c r="G69" s="20">
        <f>SQRT(F69*$B$45)</f>
        <v>4.4721359549995796</v>
      </c>
      <c r="H69" s="2">
        <f>(F69*$B$45)^2</f>
        <v>400</v>
      </c>
      <c r="I69" s="9" t="s">
        <v>2</v>
      </c>
      <c r="J69" s="2">
        <v>15</v>
      </c>
      <c r="K69" s="20">
        <f>SQRT(J69*$B$45)</f>
        <v>5.4772255750516612</v>
      </c>
      <c r="L69" s="2">
        <f>(J69*$B$45)^2</f>
        <v>900</v>
      </c>
      <c r="M69" s="9" t="s">
        <v>2</v>
      </c>
      <c r="N69" s="2">
        <v>20</v>
      </c>
      <c r="O69" s="20">
        <f>SQRT(N69*$B$45)</f>
        <v>6.324555320336759</v>
      </c>
      <c r="P69" s="2">
        <f>(N69*$B$45)^2</f>
        <v>1600</v>
      </c>
    </row>
    <row r="70" spans="5:16" ht="15" thickBot="1" x14ac:dyDescent="0.35">
      <c r="E70" s="10" t="s">
        <v>3</v>
      </c>
      <c r="F70" s="4">
        <v>40</v>
      </c>
      <c r="G70" s="22">
        <f>SQRT(F70*$B$46)</f>
        <v>6.324555320336759</v>
      </c>
      <c r="H70" s="4">
        <f>(F70*$B$46)^2</f>
        <v>1600</v>
      </c>
      <c r="I70" s="10" t="s">
        <v>3</v>
      </c>
      <c r="J70" s="4">
        <v>35</v>
      </c>
      <c r="K70" s="22">
        <f>SQRT(J70*$B$46)</f>
        <v>5.9160797830996161</v>
      </c>
      <c r="L70" s="4">
        <f>(J70*$B$46)^2</f>
        <v>1225</v>
      </c>
      <c r="M70" s="10" t="s">
        <v>3</v>
      </c>
      <c r="N70" s="4">
        <v>30</v>
      </c>
      <c r="O70" s="22">
        <f>SQRT(N70*$B$46)</f>
        <v>5.4772255750516612</v>
      </c>
      <c r="P70" s="4">
        <f>(N70*$B$46)^2</f>
        <v>900</v>
      </c>
    </row>
    <row r="71" spans="5:16" x14ac:dyDescent="0.3">
      <c r="E71" s="9" t="s">
        <v>4</v>
      </c>
      <c r="F71" s="2">
        <v>10</v>
      </c>
      <c r="G71" s="20">
        <f>SQRT(F71*$B$45)</f>
        <v>4.4721359549995796</v>
      </c>
      <c r="H71" s="2">
        <f>(F71*$B$45)^2</f>
        <v>400</v>
      </c>
      <c r="I71" s="9" t="s">
        <v>4</v>
      </c>
      <c r="J71" s="2">
        <v>15</v>
      </c>
      <c r="K71" s="20">
        <f>SQRT(J71*$B$45)</f>
        <v>5.4772255750516612</v>
      </c>
      <c r="L71" s="2">
        <f>(J71*$B$45)^2</f>
        <v>900</v>
      </c>
      <c r="M71" s="9" t="s">
        <v>4</v>
      </c>
      <c r="N71" s="2">
        <v>20</v>
      </c>
      <c r="O71" s="20">
        <f>SQRT(N71*$B$45)</f>
        <v>6.324555320336759</v>
      </c>
      <c r="P71" s="2">
        <f>(N71*$B$45)^2</f>
        <v>1600</v>
      </c>
    </row>
    <row r="72" spans="5:16" ht="15" thickBot="1" x14ac:dyDescent="0.35">
      <c r="E72" s="10" t="s">
        <v>5</v>
      </c>
      <c r="F72" s="4">
        <v>40</v>
      </c>
      <c r="G72" s="22">
        <f>SQRT(F72*$B$46)</f>
        <v>6.324555320336759</v>
      </c>
      <c r="H72" s="4">
        <f>(F72*$B$46)^2</f>
        <v>1600</v>
      </c>
      <c r="I72" s="10" t="s">
        <v>5</v>
      </c>
      <c r="J72" s="4">
        <v>35</v>
      </c>
      <c r="K72" s="22">
        <f>SQRT(J72*$B$46)</f>
        <v>5.9160797830996161</v>
      </c>
      <c r="L72" s="4">
        <f>(J72*$B$46)^2</f>
        <v>1225</v>
      </c>
      <c r="M72" s="10" t="s">
        <v>5</v>
      </c>
      <c r="N72" s="4">
        <v>30</v>
      </c>
      <c r="O72" s="22">
        <f>SQRT(N72*$B$46)</f>
        <v>5.4772255750516612</v>
      </c>
      <c r="P72" s="4">
        <f>(N72*$B$46)^2</f>
        <v>900</v>
      </c>
    </row>
    <row r="73" spans="5:16" x14ac:dyDescent="0.3">
      <c r="E73" s="14" t="s">
        <v>0</v>
      </c>
      <c r="F73" s="15">
        <f>(SUM(G69:G72)/(SQRT(100*$B$45) + SQRT(100*$B$46)))^2</f>
        <v>0.80000000000000016</v>
      </c>
      <c r="G73" s="30"/>
      <c r="H73" s="30"/>
      <c r="I73" s="14" t="s">
        <v>0</v>
      </c>
      <c r="J73" s="15">
        <f>(SUM(K69:K72)/(SQRT(100*$B$45) + SQRT(100*$B$46)))^2</f>
        <v>0.89085720181999395</v>
      </c>
      <c r="K73" s="30"/>
      <c r="L73" s="30"/>
      <c r="M73" s="14" t="s">
        <v>0</v>
      </c>
      <c r="N73" s="15">
        <f>(SUM(O69:O72)/(SQRT(100*$B$45) + SQRT(100*$B$46)))^2</f>
        <v>0.95588075013510898</v>
      </c>
      <c r="O73" s="30"/>
      <c r="P73" s="30"/>
    </row>
    <row r="74" spans="5:16" x14ac:dyDescent="0.3">
      <c r="E74" s="16" t="s">
        <v>1</v>
      </c>
      <c r="F74" s="17">
        <f>((F69+F71)*$B$45 + (F70+F72)*$B$46)/($B$45+$B$46)/100</f>
        <v>0.4</v>
      </c>
      <c r="G74" s="30"/>
      <c r="H74" s="30"/>
      <c r="I74" s="16" t="s">
        <v>1</v>
      </c>
      <c r="J74" s="17">
        <f>((J69+J71)*$B$45 + (J70+J72)*$B$46)/($B$45+$B$46)/100</f>
        <v>0.43333333333333335</v>
      </c>
      <c r="K74" s="30"/>
      <c r="L74" s="30"/>
      <c r="M74" s="16" t="s">
        <v>1</v>
      </c>
      <c r="N74" s="17">
        <f>((N69+N71)*$B$45 + (N70+N72)*$B$46)/($B$45+$B$46)/100</f>
        <v>0.46666666666666662</v>
      </c>
      <c r="O74" s="30"/>
      <c r="P74" s="30"/>
    </row>
    <row r="75" spans="5:16" ht="15" thickBot="1" x14ac:dyDescent="0.35">
      <c r="E75" s="18" t="s">
        <v>11</v>
      </c>
      <c r="F75" s="19">
        <f>(SUM(H69:H72)/(($B$45*100)^2+($B$46*100)^2))^-1</f>
        <v>12.5</v>
      </c>
      <c r="G75" s="30"/>
      <c r="H75" s="30"/>
      <c r="I75" s="18" t="s">
        <v>11</v>
      </c>
      <c r="J75" s="19">
        <f>(SUM(L69:L72)/(($B$45*100)^2+($B$46*100)^2))^-1</f>
        <v>11.76470588235294</v>
      </c>
      <c r="K75" s="30"/>
      <c r="L75" s="30"/>
      <c r="M75" s="18" t="s">
        <v>11</v>
      </c>
      <c r="N75" s="19">
        <f>(SUM(P69:P72)/(($B$45*100)^2+($B$46*100)^2))^-1</f>
        <v>10</v>
      </c>
      <c r="O75" s="30"/>
      <c r="P75" s="30"/>
    </row>
    <row r="76" spans="5:16" x14ac:dyDescent="0.3">
      <c r="E76" s="30" t="s">
        <v>18</v>
      </c>
      <c r="F76" s="30">
        <f>((SUM(G69:G70)*SUM(F69:F70)/200 + SUM(G71:G72)*SUM(F71:F72)/200)/20)^2</f>
        <v>7.2855339059327381E-2</v>
      </c>
      <c r="G76" s="30"/>
      <c r="H76" s="30"/>
      <c r="I76" s="30" t="s">
        <v>18</v>
      </c>
      <c r="J76" s="30">
        <f>((SUM(K69:K70)*SUM(J69:J70)/200 + SUM(K71:K72)*SUM(J71:J72)/200)/20)^2</f>
        <v>8.1129629365049097E-2</v>
      </c>
      <c r="K76" s="30"/>
      <c r="L76" s="30"/>
      <c r="M76" s="30" t="s">
        <v>18</v>
      </c>
      <c r="N76" s="30">
        <f>((SUM(O69:O70)*SUM(N69:N70)/200 + SUM(O71:O72)*SUM(N71:N72)/200)/20)^2</f>
        <v>8.7051270189221944E-2</v>
      </c>
      <c r="O76" s="30"/>
      <c r="P76" s="30"/>
    </row>
    <row r="80" spans="5:16" x14ac:dyDescent="0.3">
      <c r="E80" s="36" t="s">
        <v>28</v>
      </c>
      <c r="F80" s="36"/>
      <c r="G80" s="36" t="s">
        <v>29</v>
      </c>
      <c r="H80" s="36"/>
      <c r="I80" s="36" t="s">
        <v>30</v>
      </c>
      <c r="J80" s="36"/>
    </row>
    <row r="81" spans="4:32" x14ac:dyDescent="0.3">
      <c r="E81" s="30" t="str">
        <f>E73</f>
        <v>SQRT</v>
      </c>
      <c r="F81" s="30" t="str">
        <f>E74</f>
        <v>SUM</v>
      </c>
      <c r="G81" s="30" t="str">
        <f>I73</f>
        <v>SQRT</v>
      </c>
      <c r="H81" s="30" t="str">
        <f>I74</f>
        <v>SUM</v>
      </c>
      <c r="I81" s="30" t="str">
        <f>M73</f>
        <v>SQRT</v>
      </c>
      <c r="J81" s="30" t="str">
        <f>M74</f>
        <v>SUM</v>
      </c>
      <c r="AB81" s="28"/>
      <c r="AF81" s="1"/>
    </row>
    <row r="82" spans="4:32" x14ac:dyDescent="0.3">
      <c r="E82" s="6">
        <f>F73</f>
        <v>0.80000000000000016</v>
      </c>
      <c r="F82" s="6">
        <f>F74</f>
        <v>0.4</v>
      </c>
      <c r="G82" s="6">
        <f>J73</f>
        <v>0.89085720181999395</v>
      </c>
      <c r="H82" s="6">
        <f>J74</f>
        <v>0.43333333333333335</v>
      </c>
      <c r="I82" s="6">
        <f>N73</f>
        <v>0.95588075013510898</v>
      </c>
      <c r="J82" s="6">
        <f>N74</f>
        <v>0.46666666666666662</v>
      </c>
      <c r="AB82" s="28"/>
      <c r="AF82" s="1"/>
    </row>
    <row r="83" spans="4:32" x14ac:dyDescent="0.3">
      <c r="D83" s="1">
        <v>1</v>
      </c>
      <c r="E83" s="6">
        <f t="dataTable" ref="E83:J112" dt2D="0" dtr="0" r1="B45" ca="1"/>
        <v>0.89999999999999991</v>
      </c>
      <c r="F83" s="6">
        <v>0.5</v>
      </c>
      <c r="G83" s="6">
        <v>0.95825756949558405</v>
      </c>
      <c r="H83" s="6">
        <v>0.5</v>
      </c>
      <c r="I83" s="6">
        <v>0.98989794855663582</v>
      </c>
      <c r="J83" s="6">
        <v>0.5</v>
      </c>
    </row>
    <row r="84" spans="4:32" x14ac:dyDescent="0.3">
      <c r="D84" s="1">
        <v>2</v>
      </c>
      <c r="E84" s="6">
        <v>0.80000000000000016</v>
      </c>
      <c r="F84" s="6">
        <v>0.4</v>
      </c>
      <c r="G84" s="6">
        <v>0.89085720181999395</v>
      </c>
      <c r="H84" s="6">
        <v>0.43333333333333335</v>
      </c>
      <c r="I84" s="6">
        <v>0.95588075013510898</v>
      </c>
      <c r="J84" s="6">
        <v>0.46666666666666662</v>
      </c>
    </row>
    <row r="85" spans="4:32" x14ac:dyDescent="0.3">
      <c r="D85" s="30">
        <v>3</v>
      </c>
      <c r="E85" s="6">
        <v>0.74641016151377548</v>
      </c>
      <c r="F85" s="6">
        <v>0.35</v>
      </c>
      <c r="G85" s="6">
        <v>0.85407486419380085</v>
      </c>
      <c r="H85" s="6">
        <v>0.4</v>
      </c>
      <c r="I85" s="6">
        <v>0.9370334047316351</v>
      </c>
      <c r="J85" s="6">
        <v>0.45</v>
      </c>
    </row>
    <row r="86" spans="4:32" x14ac:dyDescent="0.3">
      <c r="D86" s="30">
        <v>4</v>
      </c>
      <c r="E86" s="6">
        <v>0.71111111111111125</v>
      </c>
      <c r="F86" s="6">
        <v>0.32</v>
      </c>
      <c r="G86" s="6">
        <v>0.82956228399607457</v>
      </c>
      <c r="H86" s="6">
        <v>0.38</v>
      </c>
      <c r="I86" s="6">
        <v>0.92435373205034299</v>
      </c>
      <c r="J86" s="6">
        <v>0.44</v>
      </c>
    </row>
    <row r="87" spans="4:32" x14ac:dyDescent="0.3">
      <c r="D87" s="30">
        <v>5</v>
      </c>
      <c r="E87" s="6">
        <v>0.6854101966249686</v>
      </c>
      <c r="F87" s="6">
        <v>0.3</v>
      </c>
      <c r="G87" s="6">
        <v>0.81156130353009526</v>
      </c>
      <c r="H87" s="6">
        <v>0.36666666666666664</v>
      </c>
      <c r="I87" s="6">
        <v>0.91497861574904604</v>
      </c>
      <c r="J87" s="6">
        <v>0.43333333333333335</v>
      </c>
    </row>
    <row r="88" spans="4:32" x14ac:dyDescent="0.3">
      <c r="D88" s="30">
        <v>6</v>
      </c>
      <c r="E88" s="6">
        <v>0.66553468707624697</v>
      </c>
      <c r="F88" s="6">
        <v>0.28571428571428575</v>
      </c>
      <c r="G88" s="6">
        <v>0.79754645141125169</v>
      </c>
      <c r="H88" s="6">
        <v>0.35714285714285715</v>
      </c>
      <c r="I88" s="6">
        <v>0.90764086223533402</v>
      </c>
      <c r="J88" s="6">
        <v>0.42857142857142855</v>
      </c>
    </row>
    <row r="89" spans="4:32" x14ac:dyDescent="0.3">
      <c r="D89" s="30">
        <v>7</v>
      </c>
      <c r="E89" s="6">
        <v>0.64952792345162136</v>
      </c>
      <c r="F89" s="6">
        <v>0.27500000000000002</v>
      </c>
      <c r="G89" s="6">
        <v>0.78619720871852039</v>
      </c>
      <c r="H89" s="6">
        <v>0.35</v>
      </c>
      <c r="I89" s="6">
        <v>0.90167326444889651</v>
      </c>
      <c r="J89" s="6">
        <v>0.42499999999999999</v>
      </c>
    </row>
    <row r="90" spans="4:32" x14ac:dyDescent="0.3">
      <c r="D90" s="30">
        <v>8</v>
      </c>
      <c r="E90" s="6">
        <v>0.63625408568942277</v>
      </c>
      <c r="F90" s="6">
        <v>0.26666666666666666</v>
      </c>
      <c r="G90" s="6">
        <v>0.77674188232584618</v>
      </c>
      <c r="H90" s="6">
        <v>0.34444444444444444</v>
      </c>
      <c r="I90" s="6">
        <v>0.8966837194738142</v>
      </c>
      <c r="J90" s="6">
        <v>0.42222222222222222</v>
      </c>
    </row>
    <row r="91" spans="4:32" x14ac:dyDescent="0.3">
      <c r="D91" s="30">
        <v>9</v>
      </c>
      <c r="E91" s="6">
        <v>0.62500000000000011</v>
      </c>
      <c r="F91" s="6">
        <v>0.26</v>
      </c>
      <c r="G91" s="6">
        <v>0.76869317712168816</v>
      </c>
      <c r="H91" s="6">
        <v>0.34</v>
      </c>
      <c r="I91" s="6">
        <v>0.89242346141747686</v>
      </c>
      <c r="J91" s="6">
        <v>0.42</v>
      </c>
    </row>
    <row r="92" spans="4:32" x14ac:dyDescent="0.3">
      <c r="D92" s="30">
        <v>10</v>
      </c>
      <c r="E92" s="6">
        <v>0.61529107438367447</v>
      </c>
      <c r="F92" s="6">
        <v>0.25454545454545452</v>
      </c>
      <c r="G92" s="6">
        <v>0.76172521917400959</v>
      </c>
      <c r="H92" s="6">
        <v>0.33636363636363631</v>
      </c>
      <c r="I92" s="6">
        <v>0.88872545755088284</v>
      </c>
      <c r="J92" s="6">
        <v>0.41818181818181821</v>
      </c>
    </row>
    <row r="93" spans="4:32" x14ac:dyDescent="0.3">
      <c r="D93" s="30">
        <v>11</v>
      </c>
      <c r="E93" s="6">
        <v>0.60679698490558864</v>
      </c>
      <c r="F93" s="6">
        <v>0.25</v>
      </c>
      <c r="G93" s="6">
        <v>0.75561021175841392</v>
      </c>
      <c r="H93" s="6">
        <v>0.33333333333333337</v>
      </c>
      <c r="I93" s="6">
        <v>0.88547253404413284</v>
      </c>
      <c r="J93" s="6">
        <v>0.41666666666666663</v>
      </c>
    </row>
    <row r="94" spans="4:32" x14ac:dyDescent="0.3">
      <c r="D94" s="30">
        <v>12</v>
      </c>
      <c r="E94" s="6">
        <v>0.5992794456289422</v>
      </c>
      <c r="F94" s="6">
        <v>0.24615384615384617</v>
      </c>
      <c r="G94" s="6">
        <v>0.75018319382867604</v>
      </c>
      <c r="H94" s="6">
        <v>0.33076923076923082</v>
      </c>
      <c r="I94" s="6">
        <v>0.88257957308817037</v>
      </c>
      <c r="J94" s="6">
        <v>0.41538461538461541</v>
      </c>
    </row>
    <row r="95" spans="4:32" x14ac:dyDescent="0.3">
      <c r="D95" s="30">
        <v>13</v>
      </c>
      <c r="E95" s="6">
        <v>0.59256146683391042</v>
      </c>
      <c r="F95" s="6">
        <v>0.24285714285714285</v>
      </c>
      <c r="G95" s="6">
        <v>0.74532121179394717</v>
      </c>
      <c r="H95" s="6">
        <v>0.32857142857142851</v>
      </c>
      <c r="I95" s="6">
        <v>0.87998295459873088</v>
      </c>
      <c r="J95" s="6">
        <v>0.41428571428571431</v>
      </c>
    </row>
    <row r="96" spans="4:32" x14ac:dyDescent="0.3">
      <c r="D96" s="30">
        <v>14</v>
      </c>
      <c r="E96" s="6">
        <v>0.58650834859780965</v>
      </c>
      <c r="F96" s="6">
        <v>0.24</v>
      </c>
      <c r="G96" s="6">
        <v>0.74093039427585106</v>
      </c>
      <c r="H96" s="6">
        <v>0.32666666666666666</v>
      </c>
      <c r="I96" s="6">
        <v>0.87763398371954582</v>
      </c>
      <c r="J96" s="6">
        <v>0.41333333333333333</v>
      </c>
    </row>
    <row r="97" spans="4:10" x14ac:dyDescent="0.3">
      <c r="D97" s="30">
        <v>15</v>
      </c>
      <c r="E97" s="6">
        <v>0.58101544285998552</v>
      </c>
      <c r="F97" s="6">
        <v>0.23749999999999999</v>
      </c>
      <c r="G97" s="6">
        <v>0.73693760150473619</v>
      </c>
      <c r="H97" s="6">
        <v>0.32500000000000001</v>
      </c>
      <c r="I97" s="6">
        <v>0.8754946325703763</v>
      </c>
      <c r="J97" s="6">
        <v>0.41249999999999998</v>
      </c>
    </row>
    <row r="98" spans="4:10" x14ac:dyDescent="0.3">
      <c r="D98" s="30">
        <v>16</v>
      </c>
      <c r="E98" s="6">
        <v>0.57600000000000007</v>
      </c>
      <c r="F98" s="6">
        <v>0.23529411764705885</v>
      </c>
      <c r="G98" s="6">
        <v>0.73328484447717368</v>
      </c>
      <c r="H98" s="6">
        <v>0.32352941176470584</v>
      </c>
      <c r="I98" s="6">
        <v>0.87353468707624704</v>
      </c>
      <c r="J98" s="6">
        <v>0.41176470588235298</v>
      </c>
    </row>
    <row r="99" spans="4:10" x14ac:dyDescent="0.3">
      <c r="D99" s="30">
        <v>17</v>
      </c>
      <c r="E99" s="6">
        <v>0.57139557620082781</v>
      </c>
      <c r="F99" s="6">
        <v>0.23333333333333331</v>
      </c>
      <c r="G99" s="6">
        <v>0.72992544591268504</v>
      </c>
      <c r="H99" s="6">
        <v>0.32222222222222219</v>
      </c>
      <c r="I99" s="6">
        <v>0.87172977965011222</v>
      </c>
      <c r="J99" s="6">
        <v>0.41111111111111115</v>
      </c>
    </row>
    <row r="100" spans="4:10" x14ac:dyDescent="0.3">
      <c r="D100" s="30">
        <v>18</v>
      </c>
      <c r="E100" s="6">
        <v>0.56714809963711699</v>
      </c>
      <c r="F100" s="6">
        <v>0.23157894736842105</v>
      </c>
      <c r="G100" s="6">
        <v>0.72682133270112281</v>
      </c>
      <c r="H100" s="6">
        <v>0.32105263157894742</v>
      </c>
      <c r="I100" s="6">
        <v>0.87005999868513639</v>
      </c>
      <c r="J100" s="6">
        <v>0.41052631578947368</v>
      </c>
    </row>
    <row r="101" spans="4:10" x14ac:dyDescent="0.3">
      <c r="D101" s="30">
        <v>19</v>
      </c>
      <c r="E101" s="6">
        <v>0.56321304207454659</v>
      </c>
      <c r="F101" s="6">
        <v>0.23</v>
      </c>
      <c r="G101" s="6">
        <v>0.72394108433807225</v>
      </c>
      <c r="H101" s="6">
        <v>0.32</v>
      </c>
      <c r="I101" s="6">
        <v>0.86850888427085871</v>
      </c>
      <c r="J101" s="6">
        <v>0.41</v>
      </c>
    </row>
    <row r="102" spans="4:10" x14ac:dyDescent="0.3">
      <c r="D102" s="30">
        <v>20</v>
      </c>
      <c r="E102" s="6">
        <v>0.55955334557339031</v>
      </c>
      <c r="F102" s="6">
        <v>0.22857142857142856</v>
      </c>
      <c r="G102" s="6">
        <v>0.72125849904387562</v>
      </c>
      <c r="H102" s="6">
        <v>0.31904761904761902</v>
      </c>
      <c r="I102" s="6">
        <v>0.86706268892157501</v>
      </c>
      <c r="J102" s="6">
        <v>0.40952380952380951</v>
      </c>
    </row>
    <row r="103" spans="4:10" x14ac:dyDescent="0.3">
      <c r="D103" s="30">
        <v>21</v>
      </c>
      <c r="E103" s="6">
        <v>0.55613787640832191</v>
      </c>
      <c r="F103" s="6">
        <v>0.22727272727272727</v>
      </c>
      <c r="G103" s="6">
        <v>0.71875152216494631</v>
      </c>
      <c r="H103" s="6">
        <v>0.31818181818181818</v>
      </c>
      <c r="I103" s="6">
        <v>0.86570982411434783</v>
      </c>
      <c r="J103" s="6">
        <v>0.40909090909090906</v>
      </c>
    </row>
    <row r="104" spans="4:10" x14ac:dyDescent="0.3">
      <c r="D104" s="30">
        <v>22</v>
      </c>
      <c r="E104" s="6">
        <v>0.55294025432465943</v>
      </c>
      <c r="F104" s="6">
        <v>0.22608695652173913</v>
      </c>
      <c r="G104" s="6">
        <v>0.71640143305173698</v>
      </c>
      <c r="H104" s="6">
        <v>0.31739130434782609</v>
      </c>
      <c r="I104" s="6">
        <v>0.86444043963099904</v>
      </c>
      <c r="J104" s="6">
        <v>0.40869565217391307</v>
      </c>
    </row>
    <row r="105" spans="4:10" x14ac:dyDescent="0.3">
      <c r="D105" s="30">
        <v>23</v>
      </c>
      <c r="E105" s="6">
        <v>0.54993795370176379</v>
      </c>
      <c r="F105" s="6">
        <v>0.22500000000000001</v>
      </c>
      <c r="G105" s="6">
        <v>0.71419221957051793</v>
      </c>
      <c r="H105" s="6">
        <v>0.31666666666666665</v>
      </c>
      <c r="I105" s="6">
        <v>0.86324609946602981</v>
      </c>
      <c r="J105" s="6">
        <v>0.40833333333333338</v>
      </c>
    </row>
    <row r="106" spans="4:10" x14ac:dyDescent="0.3">
      <c r="D106" s="30">
        <v>24</v>
      </c>
      <c r="E106" s="6">
        <v>0.54711160481279375</v>
      </c>
      <c r="F106" s="6">
        <v>0.22399999999999998</v>
      </c>
      <c r="G106" s="6">
        <v>0.71211009096292555</v>
      </c>
      <c r="H106" s="6">
        <v>0.316</v>
      </c>
      <c r="I106" s="6">
        <v>0.86211952904729439</v>
      </c>
      <c r="J106" s="6">
        <v>0.40799999999999997</v>
      </c>
    </row>
    <row r="107" spans="4:10" x14ac:dyDescent="0.3">
      <c r="D107" s="30">
        <v>25</v>
      </c>
      <c r="E107" s="6">
        <v>0.5444444444444444</v>
      </c>
      <c r="F107" s="6">
        <v>0.22307692307692306</v>
      </c>
      <c r="G107" s="6">
        <v>0.7101430941642134</v>
      </c>
      <c r="H107" s="6">
        <v>0.31538461538461537</v>
      </c>
      <c r="I107" s="6">
        <v>0.8610544158647977</v>
      </c>
      <c r="J107" s="6">
        <v>0.40769230769230769</v>
      </c>
    </row>
    <row r="108" spans="4:10" x14ac:dyDescent="0.3">
      <c r="D108" s="30">
        <v>26</v>
      </c>
      <c r="E108" s="6">
        <v>0.5419218794575702</v>
      </c>
      <c r="F108" s="6">
        <v>0.22222222222222221</v>
      </c>
      <c r="G108" s="6">
        <v>0.70828080849055819</v>
      </c>
      <c r="H108" s="6">
        <v>0.31481481481481483</v>
      </c>
      <c r="I108" s="6">
        <v>0.86004525061271686</v>
      </c>
      <c r="J108" s="6">
        <v>0.40740740740740738</v>
      </c>
    </row>
    <row r="109" spans="4:10" x14ac:dyDescent="0.3">
      <c r="D109" s="30">
        <v>27</v>
      </c>
      <c r="E109" s="6">
        <v>0.53953113676646836</v>
      </c>
      <c r="F109" s="6">
        <v>0.22142857142857142</v>
      </c>
      <c r="G109" s="6">
        <v>0.7065141003919988</v>
      </c>
      <c r="H109" s="6">
        <v>0.31428571428571428</v>
      </c>
      <c r="I109" s="6">
        <v>0.85908719942420153</v>
      </c>
      <c r="J109" s="6">
        <v>0.40714285714285714</v>
      </c>
    </row>
    <row r="110" spans="4:10" x14ac:dyDescent="0.3">
      <c r="D110" s="30">
        <v>28</v>
      </c>
      <c r="E110" s="6">
        <v>0.5372609801650029</v>
      </c>
      <c r="F110" s="6">
        <v>0.22068965517241382</v>
      </c>
      <c r="G110" s="6">
        <v>0.70483492474166343</v>
      </c>
      <c r="H110" s="6">
        <v>0.31379310344827588</v>
      </c>
      <c r="I110" s="6">
        <v>0.85817600022625662</v>
      </c>
      <c r="J110" s="6">
        <v>0.40689655172413791</v>
      </c>
    </row>
    <row r="111" spans="4:10" x14ac:dyDescent="0.3">
      <c r="D111" s="30">
        <v>29</v>
      </c>
      <c r="E111" s="6">
        <v>0.53510147938023656</v>
      </c>
      <c r="F111" s="6">
        <v>0.22</v>
      </c>
      <c r="G111" s="6">
        <v>0.70323616253933785</v>
      </c>
      <c r="H111" s="6">
        <v>0.3133333333333333</v>
      </c>
      <c r="I111" s="6">
        <v>0.85730787799138641</v>
      </c>
      <c r="J111" s="6">
        <v>0.40666666666666662</v>
      </c>
    </row>
    <row r="112" spans="4:10" x14ac:dyDescent="0.3">
      <c r="D112" s="30">
        <v>30</v>
      </c>
      <c r="E112" s="6">
        <v>0.53304382031053166</v>
      </c>
      <c r="F112" s="6">
        <v>0.2193548387096774</v>
      </c>
      <c r="G112" s="6">
        <v>0.70171148737185662</v>
      </c>
      <c r="H112" s="6">
        <v>0.31290322580645158</v>
      </c>
      <c r="I112" s="6">
        <v>0.85647947492957455</v>
      </c>
      <c r="J112" s="6">
        <v>0.40645161290322585</v>
      </c>
    </row>
    <row r="113" spans="4:6" x14ac:dyDescent="0.3">
      <c r="D113" s="34"/>
    </row>
    <row r="114" spans="4:6" x14ac:dyDescent="0.3">
      <c r="D114" s="34"/>
    </row>
    <row r="115" spans="4:6" x14ac:dyDescent="0.3">
      <c r="D115" s="34"/>
    </row>
    <row r="116" spans="4:6" x14ac:dyDescent="0.3">
      <c r="D116" s="34">
        <f>D83</f>
        <v>1</v>
      </c>
      <c r="E116" s="40">
        <f>(G83-E83)/E83</f>
        <v>6.4730632772871277E-2</v>
      </c>
      <c r="F116" s="40">
        <f>(H83-F83)/F83</f>
        <v>0</v>
      </c>
    </row>
    <row r="117" spans="4:6" x14ac:dyDescent="0.3">
      <c r="D117" s="35">
        <f t="shared" ref="D117:D127" si="21">D84</f>
        <v>2</v>
      </c>
      <c r="E117" s="40">
        <f t="shared" ref="E117:F117" si="22">(G84-E84)/E84</f>
        <v>0.11357150227499221</v>
      </c>
      <c r="F117" s="40">
        <f t="shared" si="22"/>
        <v>8.3333333333333315E-2</v>
      </c>
    </row>
    <row r="118" spans="4:6" x14ac:dyDescent="0.3">
      <c r="D118" s="35">
        <f t="shared" si="21"/>
        <v>3</v>
      </c>
      <c r="E118" s="40">
        <f t="shared" ref="E118:F118" si="23">(G85-E85)/E85</f>
        <v>0.14424335068224864</v>
      </c>
      <c r="F118" s="40">
        <f t="shared" si="23"/>
        <v>0.14285714285714299</v>
      </c>
    </row>
    <row r="119" spans="4:6" x14ac:dyDescent="0.3">
      <c r="D119" s="35">
        <f t="shared" si="21"/>
        <v>4</v>
      </c>
      <c r="E119" s="40">
        <f t="shared" ref="E119:F119" si="24">(G86-E86)/E86</f>
        <v>0.16657196186947965</v>
      </c>
      <c r="F119" s="40">
        <f t="shared" si="24"/>
        <v>0.1875</v>
      </c>
    </row>
    <row r="120" spans="4:6" x14ac:dyDescent="0.3">
      <c r="D120" s="35">
        <f t="shared" si="21"/>
        <v>5</v>
      </c>
      <c r="E120" s="40">
        <f t="shared" ref="E120:F120" si="25">(G87-E87)/E87</f>
        <v>0.18405198452883817</v>
      </c>
      <c r="F120" s="40">
        <f t="shared" si="25"/>
        <v>0.22222222222222218</v>
      </c>
    </row>
    <row r="121" spans="4:6" x14ac:dyDescent="0.3">
      <c r="D121" s="35">
        <f t="shared" si="21"/>
        <v>6</v>
      </c>
      <c r="E121" s="40">
        <f t="shared" ref="E121:F121" si="26">(G88-E88)/E88</f>
        <v>0.19835444627979368</v>
      </c>
      <c r="F121" s="40">
        <f t="shared" si="26"/>
        <v>0.24999999999999986</v>
      </c>
    </row>
    <row r="122" spans="4:6" x14ac:dyDescent="0.3">
      <c r="D122" s="35">
        <f t="shared" si="21"/>
        <v>7</v>
      </c>
      <c r="E122" s="40">
        <f t="shared" ref="E122:F122" si="27">(G89-E89)/E89</f>
        <v>0.2104132560469951</v>
      </c>
      <c r="F122" s="40">
        <f t="shared" si="27"/>
        <v>0.27272727272727254</v>
      </c>
    </row>
    <row r="123" spans="4:6" x14ac:dyDescent="0.3">
      <c r="D123" s="35">
        <f t="shared" si="21"/>
        <v>8</v>
      </c>
      <c r="E123" s="40">
        <f t="shared" ref="E123:F123" si="28">(G90-E90)/E90</f>
        <v>0.22080454930862367</v>
      </c>
      <c r="F123" s="40">
        <f t="shared" si="28"/>
        <v>0.29166666666666669</v>
      </c>
    </row>
    <row r="124" spans="4:6" x14ac:dyDescent="0.3">
      <c r="D124" s="35">
        <f t="shared" si="21"/>
        <v>9</v>
      </c>
      <c r="E124" s="40">
        <f t="shared" ref="E124:F124" si="29">(G91-E91)/E91</f>
        <v>0.22990908339470084</v>
      </c>
      <c r="F124" s="40">
        <f t="shared" si="29"/>
        <v>0.30769230769230776</v>
      </c>
    </row>
    <row r="125" spans="4:6" x14ac:dyDescent="0.3">
      <c r="D125" s="35">
        <f t="shared" si="21"/>
        <v>10</v>
      </c>
      <c r="E125" s="40">
        <f t="shared" ref="E125:F125" si="30">(G92-E92)/E92</f>
        <v>0.23799166099884589</v>
      </c>
      <c r="F125" s="40">
        <f t="shared" si="30"/>
        <v>0.32142857142857134</v>
      </c>
    </row>
    <row r="126" spans="4:6" x14ac:dyDescent="0.3">
      <c r="D126" s="35">
        <f t="shared" si="21"/>
        <v>11</v>
      </c>
      <c r="E126" s="40">
        <f t="shared" ref="E126:F126" si="31">(G93-E93)/E93</f>
        <v>0.24524384687900036</v>
      </c>
      <c r="F126" s="40">
        <f t="shared" si="31"/>
        <v>0.33333333333333348</v>
      </c>
    </row>
    <row r="127" spans="4:6" x14ac:dyDescent="0.3">
      <c r="D127" s="35">
        <f t="shared" si="21"/>
        <v>12</v>
      </c>
      <c r="E127" s="40">
        <f t="shared" ref="E127:F127" si="32">(G94-E94)/E94</f>
        <v>0.25180865003864894</v>
      </c>
      <c r="F127" s="40">
        <f t="shared" si="32"/>
        <v>0.34375000000000011</v>
      </c>
    </row>
    <row r="128" spans="4:6" x14ac:dyDescent="0.3">
      <c r="D128" s="34"/>
    </row>
    <row r="129" spans="4:4" x14ac:dyDescent="0.3">
      <c r="D129" s="34"/>
    </row>
    <row r="130" spans="4:4" x14ac:dyDescent="0.3">
      <c r="D130" s="34"/>
    </row>
    <row r="131" spans="4:4" x14ac:dyDescent="0.3">
      <c r="D131" s="34"/>
    </row>
    <row r="132" spans="4:4" x14ac:dyDescent="0.3">
      <c r="D132" s="34"/>
    </row>
    <row r="133" spans="4:4" x14ac:dyDescent="0.3">
      <c r="D133" s="34"/>
    </row>
    <row r="134" spans="4:4" x14ac:dyDescent="0.3">
      <c r="D134" s="34"/>
    </row>
    <row r="135" spans="4:4" x14ac:dyDescent="0.3">
      <c r="D135" s="34"/>
    </row>
    <row r="136" spans="4:4" x14ac:dyDescent="0.3">
      <c r="D136" s="34"/>
    </row>
    <row r="137" spans="4:4" x14ac:dyDescent="0.3">
      <c r="D137" s="34"/>
    </row>
    <row r="138" spans="4:4" x14ac:dyDescent="0.3">
      <c r="D138" s="34"/>
    </row>
    <row r="139" spans="4:4" x14ac:dyDescent="0.3">
      <c r="D139" s="34"/>
    </row>
    <row r="140" spans="4:4" x14ac:dyDescent="0.3">
      <c r="D140" s="34"/>
    </row>
    <row r="141" spans="4:4" x14ac:dyDescent="0.3">
      <c r="D141" s="34"/>
    </row>
    <row r="142" spans="4:4" x14ac:dyDescent="0.3">
      <c r="D142" s="34"/>
    </row>
    <row r="143" spans="4:4" x14ac:dyDescent="0.3">
      <c r="D143" s="34"/>
    </row>
    <row r="144" spans="4:4" x14ac:dyDescent="0.3">
      <c r="D144" s="34"/>
    </row>
    <row r="145" spans="4:4" x14ac:dyDescent="0.3">
      <c r="D145" s="34"/>
    </row>
    <row r="146" spans="4:4" x14ac:dyDescent="0.3">
      <c r="D146" s="34"/>
    </row>
    <row r="147" spans="4:4" x14ac:dyDescent="0.3">
      <c r="D147" s="34"/>
    </row>
    <row r="148" spans="4:4" x14ac:dyDescent="0.3">
      <c r="D148" s="34"/>
    </row>
    <row r="149" spans="4:4" x14ac:dyDescent="0.3">
      <c r="D149" s="34"/>
    </row>
    <row r="150" spans="4:4" x14ac:dyDescent="0.3">
      <c r="D150" s="34"/>
    </row>
    <row r="151" spans="4:4" x14ac:dyDescent="0.3">
      <c r="D151" s="34"/>
    </row>
    <row r="152" spans="4:4" x14ac:dyDescent="0.3">
      <c r="D152" s="34"/>
    </row>
    <row r="153" spans="4:4" x14ac:dyDescent="0.3">
      <c r="D153" s="34"/>
    </row>
    <row r="154" spans="4:4" x14ac:dyDescent="0.3">
      <c r="D154" s="34"/>
    </row>
    <row r="155" spans="4:4" x14ac:dyDescent="0.3">
      <c r="D155" s="34"/>
    </row>
    <row r="156" spans="4:4" x14ac:dyDescent="0.3">
      <c r="D156" s="34"/>
    </row>
    <row r="157" spans="4:4" x14ac:dyDescent="0.3">
      <c r="D157" s="34"/>
    </row>
    <row r="158" spans="4:4" x14ac:dyDescent="0.3">
      <c r="D158" s="34"/>
    </row>
    <row r="159" spans="4:4" x14ac:dyDescent="0.3">
      <c r="D159" s="34"/>
    </row>
    <row r="160" spans="4:4" x14ac:dyDescent="0.3">
      <c r="D160" s="34"/>
    </row>
    <row r="161" spans="4:4" x14ac:dyDescent="0.3">
      <c r="D161" s="34"/>
    </row>
    <row r="162" spans="4:4" x14ac:dyDescent="0.3">
      <c r="D162" s="34"/>
    </row>
    <row r="163" spans="4:4" x14ac:dyDescent="0.3">
      <c r="D163" s="34"/>
    </row>
    <row r="164" spans="4:4" x14ac:dyDescent="0.3">
      <c r="D164" s="34"/>
    </row>
    <row r="165" spans="4:4" x14ac:dyDescent="0.3">
      <c r="D165" s="34"/>
    </row>
    <row r="166" spans="4:4" x14ac:dyDescent="0.3">
      <c r="D166" s="34"/>
    </row>
    <row r="167" spans="4:4" x14ac:dyDescent="0.3">
      <c r="D167" s="34"/>
    </row>
    <row r="168" spans="4:4" x14ac:dyDescent="0.3">
      <c r="D168" s="34"/>
    </row>
    <row r="169" spans="4:4" x14ac:dyDescent="0.3">
      <c r="D169" s="34"/>
    </row>
    <row r="170" spans="4:4" x14ac:dyDescent="0.3">
      <c r="D170" s="34"/>
    </row>
    <row r="171" spans="4:4" x14ac:dyDescent="0.3">
      <c r="D171" s="34"/>
    </row>
    <row r="172" spans="4:4" x14ac:dyDescent="0.3">
      <c r="D172" s="34"/>
    </row>
    <row r="173" spans="4:4" x14ac:dyDescent="0.3">
      <c r="D173" s="34"/>
    </row>
    <row r="174" spans="4:4" x14ac:dyDescent="0.3">
      <c r="D174" s="34"/>
    </row>
    <row r="175" spans="4:4" x14ac:dyDescent="0.3">
      <c r="D175" s="34"/>
    </row>
    <row r="176" spans="4:4" x14ac:dyDescent="0.3">
      <c r="D176" s="34"/>
    </row>
    <row r="177" spans="4:4" x14ac:dyDescent="0.3">
      <c r="D177" s="34"/>
    </row>
    <row r="178" spans="4:4" x14ac:dyDescent="0.3">
      <c r="D178" s="34"/>
    </row>
    <row r="179" spans="4:4" x14ac:dyDescent="0.3">
      <c r="D179" s="34"/>
    </row>
    <row r="180" spans="4:4" x14ac:dyDescent="0.3">
      <c r="D180" s="34"/>
    </row>
    <row r="181" spans="4:4" x14ac:dyDescent="0.3">
      <c r="D181" s="34"/>
    </row>
    <row r="182" spans="4:4" x14ac:dyDescent="0.3">
      <c r="D182" s="34"/>
    </row>
  </sheetData>
  <mergeCells count="14">
    <mergeCell ref="I80:J80"/>
    <mergeCell ref="G68:H68"/>
    <mergeCell ref="E80:F80"/>
    <mergeCell ref="G80:H80"/>
    <mergeCell ref="G52:H52"/>
    <mergeCell ref="I52:J52"/>
    <mergeCell ref="K52:L52"/>
    <mergeCell ref="M52:N52"/>
    <mergeCell ref="C10:C11"/>
    <mergeCell ref="C12:C13"/>
    <mergeCell ref="D41:D42"/>
    <mergeCell ref="D43:D44"/>
    <mergeCell ref="I41:I42"/>
    <mergeCell ref="I43:I44"/>
  </mergeCells>
  <phoneticPr fontId="1" type="noConversion"/>
  <pageMargins left="0.7" right="0.7" top="0.75" bottom="0.75" header="0.3" footer="0.3"/>
  <ignoredErrors>
    <ignoredError sqref="G42:H4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B0CC-4A6E-4EA7-89BF-B20BA2B326D2}">
  <dimension ref="A5:S46"/>
  <sheetViews>
    <sheetView topLeftCell="A24" workbookViewId="0">
      <selection activeCell="G33" sqref="B33:H43"/>
    </sheetView>
  </sheetViews>
  <sheetFormatPr defaultRowHeight="14.4" x14ac:dyDescent="0.3"/>
  <cols>
    <col min="1" max="3" width="8.88671875" style="1"/>
    <col min="4" max="5" width="9" style="1" bestFit="1" customWidth="1"/>
    <col min="6" max="6" width="9.5546875" style="1" bestFit="1" customWidth="1"/>
    <col min="7" max="8" width="9" style="1" bestFit="1" customWidth="1"/>
    <col min="9" max="9" width="10.5546875" style="1" bestFit="1" customWidth="1"/>
    <col min="10" max="16384" width="8.88671875" style="1"/>
  </cols>
  <sheetData>
    <row r="5" spans="1:9" x14ac:dyDescent="0.3">
      <c r="A5" s="36" t="str">
        <f>Sheet1!C10</f>
        <v>Holder_1</v>
      </c>
      <c r="B5" s="1" t="str">
        <f>Sheet1!D10</f>
        <v>x1</v>
      </c>
      <c r="C5" s="1">
        <f>Sheet1!E10</f>
        <v>50</v>
      </c>
      <c r="D5" s="1">
        <f>Sheet1!I10</f>
        <v>20</v>
      </c>
      <c r="E5" s="1">
        <f>Sheet1!M10</f>
        <v>10</v>
      </c>
      <c r="F5" s="1">
        <f>Sheet1!Q10</f>
        <v>5</v>
      </c>
      <c r="G5" s="1">
        <f>Sheet1!U10</f>
        <v>10</v>
      </c>
      <c r="H5" s="1">
        <f>Sheet1!Y10</f>
        <v>20</v>
      </c>
      <c r="I5" s="1">
        <f>Sheet1!AC10</f>
        <v>1</v>
      </c>
    </row>
    <row r="6" spans="1:9" x14ac:dyDescent="0.3">
      <c r="A6" s="36"/>
      <c r="B6" s="1" t="str">
        <f>Sheet1!D11</f>
        <v>y1</v>
      </c>
      <c r="C6" s="1">
        <f>Sheet1!E11</f>
        <v>50</v>
      </c>
      <c r="D6" s="1">
        <f>Sheet1!I11</f>
        <v>80</v>
      </c>
      <c r="E6" s="1">
        <f>Sheet1!M11</f>
        <v>90</v>
      </c>
      <c r="F6" s="1">
        <f>Sheet1!Q11</f>
        <v>5</v>
      </c>
      <c r="G6" s="1">
        <f>Sheet1!U11</f>
        <v>10</v>
      </c>
      <c r="H6" s="1">
        <f>Sheet1!Y11</f>
        <v>20</v>
      </c>
      <c r="I6" s="1">
        <f>Sheet1!AC11</f>
        <v>1</v>
      </c>
    </row>
    <row r="7" spans="1:9" x14ac:dyDescent="0.3">
      <c r="A7" s="36" t="str">
        <f>Sheet1!C12</f>
        <v>Holder_2</v>
      </c>
      <c r="B7" s="1" t="str">
        <f>Sheet1!D12</f>
        <v>x2</v>
      </c>
      <c r="C7" s="1">
        <f>Sheet1!E12</f>
        <v>50</v>
      </c>
      <c r="D7" s="1">
        <f>Sheet1!I12</f>
        <v>80</v>
      </c>
      <c r="E7" s="1">
        <f>Sheet1!M12</f>
        <v>90</v>
      </c>
      <c r="F7" s="1">
        <f>Sheet1!Q12</f>
        <v>5</v>
      </c>
      <c r="G7" s="1">
        <f>Sheet1!U12</f>
        <v>10</v>
      </c>
      <c r="H7" s="1">
        <f>Sheet1!Y12</f>
        <v>20</v>
      </c>
      <c r="I7" s="1">
        <f>Sheet1!AC12</f>
        <v>1</v>
      </c>
    </row>
    <row r="8" spans="1:9" x14ac:dyDescent="0.3">
      <c r="A8" s="36"/>
      <c r="B8" s="1" t="str">
        <f>Sheet1!D13</f>
        <v>y2</v>
      </c>
      <c r="C8" s="1">
        <f>Sheet1!E13</f>
        <v>50</v>
      </c>
      <c r="D8" s="1">
        <f>Sheet1!I13</f>
        <v>20</v>
      </c>
      <c r="E8" s="1">
        <f>Sheet1!M13</f>
        <v>10</v>
      </c>
      <c r="F8" s="1">
        <f>Sheet1!Q13</f>
        <v>5</v>
      </c>
      <c r="G8" s="1">
        <f>Sheet1!U13</f>
        <v>10</v>
      </c>
      <c r="H8" s="1">
        <f>Sheet1!Y13</f>
        <v>20</v>
      </c>
      <c r="I8" s="1">
        <f>Sheet1!AC13</f>
        <v>1</v>
      </c>
    </row>
    <row r="9" spans="1:9" x14ac:dyDescent="0.3">
      <c r="B9" s="1" t="str">
        <f>Sheet1!D14</f>
        <v>SQRT</v>
      </c>
      <c r="C9" s="33">
        <f>Sheet1!E14</f>
        <v>2.0000000000000004</v>
      </c>
      <c r="D9" s="1">
        <f>Sheet1!I14</f>
        <v>1.8</v>
      </c>
      <c r="E9" s="1">
        <f>Sheet1!M14</f>
        <v>1.5999999999999994</v>
      </c>
      <c r="F9" s="1">
        <f>Sheet1!Q14</f>
        <v>0.20000000000000004</v>
      </c>
      <c r="G9" s="1">
        <f>Sheet1!U14</f>
        <v>0.4</v>
      </c>
      <c r="H9" s="1">
        <f>Sheet1!Y14</f>
        <v>0.80000000000000016</v>
      </c>
      <c r="I9" s="1">
        <f>Sheet1!AC14</f>
        <v>4.0000000000000008E-2</v>
      </c>
    </row>
    <row r="10" spans="1:9" x14ac:dyDescent="0.3">
      <c r="B10" s="1" t="str">
        <f>Sheet1!D15</f>
        <v>SUM</v>
      </c>
      <c r="C10" s="1">
        <f>Sheet1!E15</f>
        <v>1</v>
      </c>
      <c r="D10" s="1">
        <f>Sheet1!I15</f>
        <v>1</v>
      </c>
      <c r="E10" s="1">
        <f>Sheet1!M15</f>
        <v>1</v>
      </c>
      <c r="F10" s="1">
        <f>Sheet1!Q15</f>
        <v>0.1</v>
      </c>
      <c r="G10" s="1">
        <f>Sheet1!U15</f>
        <v>0.2</v>
      </c>
      <c r="H10" s="1">
        <f>Sheet1!Y15</f>
        <v>0.4</v>
      </c>
      <c r="I10" s="1">
        <f>Sheet1!AC15</f>
        <v>0.02</v>
      </c>
    </row>
    <row r="11" spans="1:9" x14ac:dyDescent="0.3">
      <c r="B11" s="1" t="str">
        <f>Sheet1!D16</f>
        <v>Quadratic</v>
      </c>
      <c r="C11" s="1">
        <f>Sheet1!E16</f>
        <v>2</v>
      </c>
      <c r="D11" s="6">
        <f>Sheet1!I16</f>
        <v>1.4705882352941175</v>
      </c>
      <c r="E11" s="6">
        <f>Sheet1!M16</f>
        <v>1.2195121951219512</v>
      </c>
      <c r="F11" s="1">
        <f>Sheet1!Q16</f>
        <v>200</v>
      </c>
      <c r="G11" s="1">
        <f>Sheet1!U16</f>
        <v>50</v>
      </c>
      <c r="H11" s="1">
        <f>Sheet1!Y16</f>
        <v>12.5</v>
      </c>
      <c r="I11" s="1">
        <f>Sheet1!AC16</f>
        <v>5000</v>
      </c>
    </row>
    <row r="12" spans="1:9" ht="13.2" customHeight="1" x14ac:dyDescent="0.3"/>
    <row r="13" spans="1:9" x14ac:dyDescent="0.3">
      <c r="C13" s="1" t="str">
        <f>Sheet1!E19</f>
        <v>Percent</v>
      </c>
      <c r="D13" s="1" t="str">
        <f>Sheet1!I19</f>
        <v>Percent</v>
      </c>
      <c r="E13" s="1" t="str">
        <f>Sheet1!M19</f>
        <v>Percent</v>
      </c>
      <c r="F13" s="1" t="str">
        <f>Sheet1!Y19</f>
        <v>Percent</v>
      </c>
      <c r="G13" s="1" t="str">
        <f>Sheet1!U19</f>
        <v>Percent</v>
      </c>
      <c r="H13" s="1" t="str">
        <f>Sheet1!Q19</f>
        <v>Percent</v>
      </c>
      <c r="I13" s="1" t="str">
        <f>Sheet1!AC19</f>
        <v>Percent</v>
      </c>
    </row>
    <row r="14" spans="1:9" x14ac:dyDescent="0.3">
      <c r="A14" s="36" t="str">
        <f>Sheet1!C20</f>
        <v>Holder_1</v>
      </c>
      <c r="B14" s="1" t="str">
        <f>Sheet1!D20</f>
        <v>x1</v>
      </c>
      <c r="C14" s="6">
        <f>Sheet1!E20</f>
        <v>33.333333333333336</v>
      </c>
      <c r="D14" s="1">
        <f>Sheet1!I20</f>
        <v>10</v>
      </c>
      <c r="E14" s="1">
        <f>Sheet1!M20</f>
        <v>20</v>
      </c>
      <c r="F14" s="1">
        <f>Sheet1!Y20</f>
        <v>20</v>
      </c>
      <c r="G14" s="1">
        <f>Sheet1!U20</f>
        <v>10</v>
      </c>
      <c r="H14" s="1">
        <f>Sheet1!Q20</f>
        <v>5</v>
      </c>
      <c r="I14" s="1">
        <f>Sheet1!AC20</f>
        <v>1</v>
      </c>
    </row>
    <row r="15" spans="1:9" x14ac:dyDescent="0.3">
      <c r="A15" s="36"/>
      <c r="B15" s="1" t="str">
        <f>Sheet1!D21</f>
        <v>y1</v>
      </c>
      <c r="C15" s="6">
        <f>Sheet1!E21</f>
        <v>33.333333333333336</v>
      </c>
      <c r="D15" s="1">
        <f>Sheet1!I21</f>
        <v>10</v>
      </c>
      <c r="E15" s="1">
        <f>Sheet1!M21</f>
        <v>10</v>
      </c>
      <c r="F15" s="1">
        <f>Sheet1!Y21</f>
        <v>20</v>
      </c>
      <c r="G15" s="1">
        <f>Sheet1!U21</f>
        <v>10</v>
      </c>
      <c r="H15" s="1">
        <f>Sheet1!Q21</f>
        <v>5</v>
      </c>
      <c r="I15" s="1">
        <f>Sheet1!AC21</f>
        <v>1</v>
      </c>
    </row>
    <row r="16" spans="1:9" x14ac:dyDescent="0.3">
      <c r="A16" s="36" t="str">
        <f>Sheet1!C22</f>
        <v>Holder_2</v>
      </c>
      <c r="B16" s="1" t="str">
        <f>Sheet1!D22</f>
        <v>x2</v>
      </c>
      <c r="C16" s="6">
        <f>Sheet1!E22</f>
        <v>33.333333333333336</v>
      </c>
      <c r="D16" s="1">
        <f>Sheet1!I22</f>
        <v>80</v>
      </c>
      <c r="E16" s="1">
        <f>Sheet1!M22</f>
        <v>10</v>
      </c>
      <c r="F16" s="1">
        <f>Sheet1!Y22</f>
        <v>20</v>
      </c>
      <c r="G16" s="1">
        <f>Sheet1!U22</f>
        <v>10</v>
      </c>
      <c r="H16" s="1">
        <f>Sheet1!Q22</f>
        <v>5</v>
      </c>
      <c r="I16" s="1">
        <f>Sheet1!AC22</f>
        <v>1</v>
      </c>
    </row>
    <row r="17" spans="1:9" x14ac:dyDescent="0.3">
      <c r="A17" s="36"/>
      <c r="B17" s="1" t="str">
        <f>Sheet1!D23</f>
        <v>y2</v>
      </c>
      <c r="C17" s="6">
        <f>Sheet1!E23</f>
        <v>33.333333333333336</v>
      </c>
      <c r="D17" s="1">
        <f>Sheet1!I23</f>
        <v>80</v>
      </c>
      <c r="E17" s="1">
        <f>Sheet1!M23</f>
        <v>20</v>
      </c>
      <c r="F17" s="1">
        <f>Sheet1!Y23</f>
        <v>20</v>
      </c>
      <c r="G17" s="1">
        <f>Sheet1!U23</f>
        <v>10</v>
      </c>
      <c r="H17" s="1">
        <f>Sheet1!Q23</f>
        <v>5</v>
      </c>
      <c r="I17" s="1">
        <f>Sheet1!AC23</f>
        <v>1</v>
      </c>
    </row>
    <row r="18" spans="1:9" x14ac:dyDescent="0.3">
      <c r="A18" s="36" t="str">
        <f>Sheet1!C24</f>
        <v>Holder_3</v>
      </c>
      <c r="B18" s="1" t="str">
        <f>Sheet1!D24</f>
        <v>x3</v>
      </c>
      <c r="C18" s="6">
        <f>Sheet1!E24</f>
        <v>33.333333333333336</v>
      </c>
      <c r="D18" s="1">
        <f>Sheet1!I24</f>
        <v>10</v>
      </c>
      <c r="E18" s="1">
        <f>Sheet1!M24</f>
        <v>70</v>
      </c>
      <c r="F18" s="1">
        <f>Sheet1!Y24</f>
        <v>20</v>
      </c>
      <c r="G18" s="1">
        <f>Sheet1!U24</f>
        <v>10</v>
      </c>
      <c r="H18" s="1">
        <f>Sheet1!Q24</f>
        <v>5</v>
      </c>
      <c r="I18" s="1">
        <f>Sheet1!AC24</f>
        <v>1</v>
      </c>
    </row>
    <row r="19" spans="1:9" x14ac:dyDescent="0.3">
      <c r="A19" s="36"/>
      <c r="B19" s="1" t="str">
        <f>Sheet1!D25</f>
        <v>y3</v>
      </c>
      <c r="C19" s="6">
        <f>Sheet1!E25</f>
        <v>33.333333333333336</v>
      </c>
      <c r="D19" s="1">
        <f>Sheet1!I25</f>
        <v>10</v>
      </c>
      <c r="E19" s="1">
        <f>Sheet1!M25</f>
        <v>70</v>
      </c>
      <c r="F19" s="1">
        <f>Sheet1!Y25</f>
        <v>20</v>
      </c>
      <c r="G19" s="1">
        <f>Sheet1!U25</f>
        <v>10</v>
      </c>
      <c r="H19" s="1">
        <f>Sheet1!Q25</f>
        <v>5</v>
      </c>
      <c r="I19" s="1">
        <f>Sheet1!AC25</f>
        <v>1</v>
      </c>
    </row>
    <row r="20" spans="1:9" x14ac:dyDescent="0.3">
      <c r="B20" s="1" t="str">
        <f>Sheet1!D26</f>
        <v>SQRT</v>
      </c>
      <c r="C20" s="1">
        <f>Sheet1!E26</f>
        <v>3.0000000000000004</v>
      </c>
      <c r="D20" s="6">
        <f>Sheet1!I26</f>
        <v>2.3313708498984762</v>
      </c>
      <c r="E20" s="6">
        <f>Sheet1!M26</f>
        <v>2.5603244520423254</v>
      </c>
      <c r="F20" s="1">
        <f>Sheet1!Y26</f>
        <v>1.8</v>
      </c>
      <c r="G20" s="1">
        <f>Sheet1!U26</f>
        <v>0.89999999999999991</v>
      </c>
      <c r="H20" s="1">
        <f>Sheet1!Q26</f>
        <v>0.45</v>
      </c>
      <c r="I20" s="1">
        <f>Sheet1!AC26</f>
        <v>0.09</v>
      </c>
    </row>
    <row r="21" spans="1:9" x14ac:dyDescent="0.3">
      <c r="B21" s="1" t="str">
        <f>Sheet1!D27</f>
        <v>SUM</v>
      </c>
      <c r="C21" s="1">
        <f>Sheet1!E27</f>
        <v>1.0000000000000002</v>
      </c>
      <c r="D21" s="1">
        <f>Sheet1!I27</f>
        <v>1</v>
      </c>
      <c r="E21" s="1">
        <f>Sheet1!M27</f>
        <v>1</v>
      </c>
      <c r="F21" s="1">
        <f>Sheet1!Y27</f>
        <v>0.6</v>
      </c>
      <c r="G21" s="1">
        <f>Sheet1!U27</f>
        <v>0.3</v>
      </c>
      <c r="H21" s="1">
        <f>Sheet1!Q27</f>
        <v>0.15</v>
      </c>
      <c r="I21" s="1">
        <f>Sheet1!AC27</f>
        <v>0.03</v>
      </c>
    </row>
    <row r="22" spans="1:9" x14ac:dyDescent="0.3">
      <c r="B22" s="1" t="str">
        <f>Sheet1!D28</f>
        <v>Quadratic</v>
      </c>
      <c r="C22" s="1">
        <f>Sheet1!E28</f>
        <v>2.9999999999999996</v>
      </c>
      <c r="D22" s="6">
        <f>Sheet1!I28</f>
        <v>1.5151515151515151</v>
      </c>
      <c r="E22" s="6">
        <f>Sheet1!M28</f>
        <v>1.8518518518518516</v>
      </c>
      <c r="F22" s="6">
        <f>Sheet1!Y28</f>
        <v>8.3333333333333339</v>
      </c>
      <c r="G22" s="6">
        <f>Sheet1!U28</f>
        <v>33.333333333333336</v>
      </c>
      <c r="H22" s="6">
        <f>Sheet1!Q28</f>
        <v>133.33333333333334</v>
      </c>
      <c r="I22" s="6">
        <f>Sheet1!AC28</f>
        <v>3333.3333333333335</v>
      </c>
    </row>
    <row r="24" spans="1:9" x14ac:dyDescent="0.3">
      <c r="B24" s="1" t="s">
        <v>2</v>
      </c>
      <c r="C24" s="1">
        <v>20</v>
      </c>
      <c r="D24" s="1">
        <v>20</v>
      </c>
    </row>
    <row r="25" spans="1:9" x14ac:dyDescent="0.3">
      <c r="B25" s="1" t="s">
        <v>3</v>
      </c>
      <c r="C25" s="1">
        <v>20</v>
      </c>
      <c r="D25" s="1">
        <v>80</v>
      </c>
    </row>
    <row r="26" spans="1:9" x14ac:dyDescent="0.3">
      <c r="B26" s="1" t="s">
        <v>4</v>
      </c>
      <c r="C26" s="1">
        <v>80</v>
      </c>
      <c r="D26" s="1">
        <v>80</v>
      </c>
    </row>
    <row r="27" spans="1:9" x14ac:dyDescent="0.3">
      <c r="B27" s="1" t="s">
        <v>5</v>
      </c>
      <c r="C27" s="1">
        <v>80</v>
      </c>
      <c r="D27" s="1">
        <v>20</v>
      </c>
    </row>
    <row r="28" spans="1:9" x14ac:dyDescent="0.3">
      <c r="B28" s="1" t="s">
        <v>0</v>
      </c>
      <c r="C28" s="1">
        <v>1.8</v>
      </c>
      <c r="D28" s="1">
        <v>1.8</v>
      </c>
    </row>
    <row r="29" spans="1:9" x14ac:dyDescent="0.3">
      <c r="B29" s="1" t="s">
        <v>1</v>
      </c>
      <c r="C29" s="1">
        <v>1</v>
      </c>
      <c r="D29" s="1">
        <v>1</v>
      </c>
    </row>
    <row r="30" spans="1:9" x14ac:dyDescent="0.3">
      <c r="B30" s="1" t="s">
        <v>11</v>
      </c>
      <c r="C30" s="1">
        <v>1.4705882352941175</v>
      </c>
      <c r="D30" s="1">
        <v>1.4705882352941175</v>
      </c>
    </row>
    <row r="33" spans="2:19" ht="13.8" customHeight="1" x14ac:dyDescent="0.3">
      <c r="B33" s="31"/>
      <c r="C33" s="36" t="s">
        <v>25</v>
      </c>
      <c r="D33" s="36"/>
      <c r="E33" s="36" t="s">
        <v>26</v>
      </c>
      <c r="F33" s="36"/>
      <c r="G33" s="36" t="s">
        <v>27</v>
      </c>
      <c r="H33" s="36"/>
    </row>
    <row r="34" spans="2:19" x14ac:dyDescent="0.3">
      <c r="B34" s="32">
        <v>1</v>
      </c>
      <c r="C34" s="6">
        <v>0.89999999999999991</v>
      </c>
      <c r="D34" s="6">
        <v>0.5</v>
      </c>
      <c r="E34" s="6">
        <v>0.95825756949558405</v>
      </c>
      <c r="F34" s="6">
        <v>0.5</v>
      </c>
      <c r="G34" s="6">
        <v>0.98989794855663582</v>
      </c>
      <c r="H34" s="6">
        <v>0.5</v>
      </c>
    </row>
    <row r="35" spans="2:19" x14ac:dyDescent="0.3">
      <c r="B35" s="32">
        <v>2</v>
      </c>
      <c r="C35" s="6">
        <v>0.80000000000000016</v>
      </c>
      <c r="D35" s="6">
        <v>0.4</v>
      </c>
      <c r="E35" s="6">
        <v>0.89085720181999395</v>
      </c>
      <c r="F35" s="6">
        <v>0.43333333333333335</v>
      </c>
      <c r="G35" s="6">
        <v>0.95588075013510898</v>
      </c>
      <c r="H35" s="6">
        <v>0.46666666666666662</v>
      </c>
    </row>
    <row r="36" spans="2:19" x14ac:dyDescent="0.3">
      <c r="B36" s="32">
        <v>3</v>
      </c>
      <c r="C36" s="6">
        <v>0.74641016151377548</v>
      </c>
      <c r="D36" s="6">
        <v>0.35</v>
      </c>
      <c r="E36" s="6">
        <v>0.85407486419380085</v>
      </c>
      <c r="F36" s="6">
        <v>0.4</v>
      </c>
      <c r="G36" s="6">
        <v>0.9370334047316351</v>
      </c>
      <c r="H36" s="6">
        <v>0.45</v>
      </c>
      <c r="N36" s="6"/>
      <c r="O36" s="6"/>
      <c r="P36" s="6"/>
      <c r="Q36" s="6"/>
      <c r="R36" s="6"/>
      <c r="S36" s="6"/>
    </row>
    <row r="37" spans="2:19" x14ac:dyDescent="0.3">
      <c r="B37" s="32">
        <v>4</v>
      </c>
      <c r="C37" s="6">
        <v>0.71111111111111125</v>
      </c>
      <c r="D37" s="6">
        <v>0.32</v>
      </c>
      <c r="E37" s="6">
        <v>0.82956228399607457</v>
      </c>
      <c r="F37" s="6">
        <v>0.38</v>
      </c>
      <c r="G37" s="6">
        <v>0.92435373205034299</v>
      </c>
      <c r="H37" s="6">
        <v>0.44</v>
      </c>
      <c r="N37" s="6"/>
      <c r="O37" s="6"/>
      <c r="P37" s="6"/>
      <c r="Q37" s="6"/>
      <c r="R37" s="6"/>
      <c r="S37" s="6"/>
    </row>
    <row r="38" spans="2:19" x14ac:dyDescent="0.3">
      <c r="B38" s="32">
        <v>5</v>
      </c>
      <c r="C38" s="6">
        <v>0.6854101966249686</v>
      </c>
      <c r="D38" s="6">
        <v>0.3</v>
      </c>
      <c r="E38" s="6">
        <v>0.81156130353009526</v>
      </c>
      <c r="F38" s="6">
        <v>0.36666666666666664</v>
      </c>
      <c r="G38" s="6">
        <v>0.91497861574904604</v>
      </c>
      <c r="H38" s="6">
        <v>0.43333333333333335</v>
      </c>
      <c r="N38" s="6"/>
      <c r="O38" s="6"/>
      <c r="P38" s="6"/>
      <c r="Q38" s="6"/>
      <c r="R38" s="6"/>
      <c r="S38" s="6"/>
    </row>
    <row r="39" spans="2:19" x14ac:dyDescent="0.3">
      <c r="B39" s="32">
        <v>6</v>
      </c>
      <c r="C39" s="6">
        <v>0.66553468707624697</v>
      </c>
      <c r="D39" s="6">
        <v>0.28571428571428575</v>
      </c>
      <c r="E39" s="6">
        <v>0.79754645141125169</v>
      </c>
      <c r="F39" s="6">
        <v>0.35714285714285715</v>
      </c>
      <c r="G39" s="6">
        <v>0.90764086223533402</v>
      </c>
      <c r="H39" s="6">
        <v>0.42857142857142855</v>
      </c>
      <c r="N39" s="6"/>
      <c r="O39" s="6"/>
      <c r="P39" s="6"/>
      <c r="Q39" s="6"/>
      <c r="R39" s="6"/>
      <c r="S39" s="6"/>
    </row>
    <row r="40" spans="2:19" x14ac:dyDescent="0.3">
      <c r="B40" s="32">
        <v>7</v>
      </c>
      <c r="C40" s="6">
        <v>0.64952792345162136</v>
      </c>
      <c r="D40" s="6">
        <v>0.27500000000000002</v>
      </c>
      <c r="E40" s="6">
        <v>0.78619720871852039</v>
      </c>
      <c r="F40" s="6">
        <v>0.35</v>
      </c>
      <c r="G40" s="6">
        <v>0.90167326444889651</v>
      </c>
      <c r="H40" s="6">
        <v>0.42499999999999999</v>
      </c>
      <c r="N40" s="6"/>
      <c r="O40" s="6"/>
      <c r="P40" s="6"/>
      <c r="Q40" s="6"/>
      <c r="R40" s="6"/>
      <c r="S40" s="6"/>
    </row>
    <row r="41" spans="2:19" x14ac:dyDescent="0.3">
      <c r="B41" s="32">
        <v>8</v>
      </c>
      <c r="C41" s="6">
        <v>0.63625408568942277</v>
      </c>
      <c r="D41" s="6">
        <v>0.26666666666666666</v>
      </c>
      <c r="E41" s="6">
        <v>0.77674188232584618</v>
      </c>
      <c r="F41" s="6">
        <v>0.34444444444444444</v>
      </c>
      <c r="G41" s="6">
        <v>0.8966837194738142</v>
      </c>
      <c r="H41" s="6">
        <v>0.42222222222222222</v>
      </c>
      <c r="N41" s="6"/>
      <c r="O41" s="6"/>
      <c r="P41" s="6"/>
      <c r="Q41" s="6"/>
      <c r="R41" s="6"/>
      <c r="S41" s="6"/>
    </row>
    <row r="42" spans="2:19" x14ac:dyDescent="0.3">
      <c r="B42" s="32">
        <v>9</v>
      </c>
      <c r="C42" s="6">
        <v>0.62500000000000011</v>
      </c>
      <c r="D42" s="6">
        <v>0.26</v>
      </c>
      <c r="E42" s="6">
        <v>0.76869317712168816</v>
      </c>
      <c r="F42" s="6">
        <v>0.34</v>
      </c>
      <c r="G42" s="6">
        <v>0.89242346141747686</v>
      </c>
      <c r="H42" s="6">
        <v>0.42</v>
      </c>
      <c r="N42" s="6"/>
      <c r="O42" s="6"/>
      <c r="P42" s="6"/>
      <c r="Q42" s="6"/>
      <c r="R42" s="6"/>
      <c r="S42" s="6"/>
    </row>
    <row r="43" spans="2:19" x14ac:dyDescent="0.3">
      <c r="B43" s="32">
        <v>10</v>
      </c>
      <c r="C43" s="6">
        <v>0.61529107438367447</v>
      </c>
      <c r="D43" s="6">
        <v>0.25454545454545452</v>
      </c>
      <c r="E43" s="6">
        <v>0.76172521917400959</v>
      </c>
      <c r="F43" s="6">
        <v>0.33636363636363631</v>
      </c>
      <c r="G43" s="6">
        <v>0.88872545755088284</v>
      </c>
      <c r="H43" s="6">
        <v>0.41818181818181821</v>
      </c>
      <c r="N43" s="6"/>
      <c r="O43" s="6"/>
      <c r="P43" s="6"/>
      <c r="Q43" s="6"/>
      <c r="R43" s="6"/>
      <c r="S43" s="6"/>
    </row>
    <row r="44" spans="2:19" x14ac:dyDescent="0.3">
      <c r="E44" s="6"/>
      <c r="F44" s="6"/>
      <c r="G44" s="6"/>
      <c r="H44" s="6"/>
      <c r="N44" s="6"/>
      <c r="O44" s="6"/>
      <c r="P44" s="6"/>
      <c r="Q44" s="6"/>
      <c r="R44" s="6"/>
      <c r="S44" s="6"/>
    </row>
    <row r="45" spans="2:19" x14ac:dyDescent="0.3">
      <c r="E45" s="6"/>
      <c r="F45" s="6"/>
      <c r="G45" s="6"/>
      <c r="H45" s="6"/>
      <c r="N45" s="6"/>
      <c r="O45" s="6"/>
      <c r="P45" s="6"/>
      <c r="Q45" s="6"/>
      <c r="R45" s="6"/>
      <c r="S45" s="6"/>
    </row>
    <row r="46" spans="2:19" x14ac:dyDescent="0.3">
      <c r="E46" s="6"/>
      <c r="F46" s="6"/>
      <c r="G46" s="6"/>
      <c r="H46" s="6"/>
      <c r="N46" s="6"/>
      <c r="O46" s="6"/>
      <c r="P46" s="6"/>
      <c r="Q46" s="6"/>
      <c r="R46" s="6"/>
      <c r="S46" s="6"/>
    </row>
  </sheetData>
  <mergeCells count="8">
    <mergeCell ref="C33:D33"/>
    <mergeCell ref="G33:H33"/>
    <mergeCell ref="E33:F33"/>
    <mergeCell ref="A5:A6"/>
    <mergeCell ref="A7:A8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Morteza</cp:lastModifiedBy>
  <dcterms:created xsi:type="dcterms:W3CDTF">2020-12-06T08:20:13Z</dcterms:created>
  <dcterms:modified xsi:type="dcterms:W3CDTF">2021-11-13T07:37:31Z</dcterms:modified>
</cp:coreProperties>
</file>