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ve6580\Dropbox\Teaching\PhD Household Finance\2023\L1\"/>
    </mc:Choice>
  </mc:AlternateContent>
  <xr:revisionPtr revIDLastSave="0" documentId="13_ncr:1_{4D92C83A-C288-4A0E-A5FC-64B511572804}" xr6:coauthVersionLast="36" xr6:coauthVersionMax="36" xr10:uidLastSave="{00000000-0000-0000-0000-000000000000}"/>
  <bookViews>
    <workbookView xWindow="0" yWindow="0" windowWidth="28800" windowHeight="10875" activeTab="2" xr2:uid="{591E6FD3-9D7D-4BAB-B864-23733365949B}"/>
  </bookViews>
  <sheets>
    <sheet name="Replacement rate 0.0" sheetId="1" r:id="rId1"/>
    <sheet name="Replacement rate 0.80" sheetId="2" r:id="rId2"/>
    <sheet name="Data + rr 0.80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N7" i="4" s="1"/>
  <c r="H2" i="4"/>
  <c r="H3" i="4"/>
  <c r="H4" i="4"/>
  <c r="H5" i="4"/>
  <c r="H6" i="4"/>
  <c r="C7" i="4"/>
  <c r="C8" i="4"/>
  <c r="E8" i="4" s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7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D47" i="4"/>
  <c r="D48" i="4" s="1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P3" i="4"/>
  <c r="D3" i="4"/>
  <c r="B3" i="4"/>
  <c r="D2" i="4"/>
  <c r="B2" i="4"/>
  <c r="K2" i="2"/>
  <c r="I6" i="4" l="1"/>
  <c r="C6" i="4" s="1"/>
  <c r="E6" i="4" s="1"/>
  <c r="I5" i="4"/>
  <c r="C5" i="4" s="1"/>
  <c r="E5" i="4" s="1"/>
  <c r="E16" i="4"/>
  <c r="E32" i="4"/>
  <c r="E40" i="4"/>
  <c r="E13" i="4"/>
  <c r="E17" i="4"/>
  <c r="E21" i="4"/>
  <c r="E25" i="4"/>
  <c r="E29" i="4"/>
  <c r="E33" i="4"/>
  <c r="E37" i="4"/>
  <c r="E41" i="4"/>
  <c r="E45" i="4"/>
  <c r="E7" i="4"/>
  <c r="D49" i="4"/>
  <c r="E20" i="4"/>
  <c r="E36" i="4"/>
  <c r="E44" i="4"/>
  <c r="E10" i="4"/>
  <c r="E14" i="4"/>
  <c r="E18" i="4"/>
  <c r="E22" i="4"/>
  <c r="E26" i="4"/>
  <c r="E30" i="4"/>
  <c r="E34" i="4"/>
  <c r="E38" i="4"/>
  <c r="E42" i="4"/>
  <c r="E46" i="4"/>
  <c r="E24" i="4"/>
  <c r="E28" i="4"/>
  <c r="E11" i="4"/>
  <c r="E15" i="4"/>
  <c r="E19" i="4"/>
  <c r="E23" i="4"/>
  <c r="E27" i="4"/>
  <c r="E31" i="4"/>
  <c r="E35" i="4"/>
  <c r="E39" i="4"/>
  <c r="E43" i="4"/>
  <c r="E12" i="4"/>
  <c r="E47" i="4"/>
  <c r="E9" i="4"/>
  <c r="D49" i="2"/>
  <c r="D50" i="2"/>
  <c r="C50" i="2" s="1"/>
  <c r="E50" i="2" s="1"/>
  <c r="D51" i="2"/>
  <c r="D52" i="2" s="1"/>
  <c r="D48" i="2"/>
  <c r="D47" i="2"/>
  <c r="C47" i="2" s="1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C51" i="2"/>
  <c r="E51" i="2" s="1"/>
  <c r="B51" i="2"/>
  <c r="B50" i="2"/>
  <c r="C49" i="2"/>
  <c r="E49" i="2" s="1"/>
  <c r="B49" i="2"/>
  <c r="C48" i="2"/>
  <c r="E48" i="2" s="1"/>
  <c r="B48" i="2"/>
  <c r="B47" i="2"/>
  <c r="D46" i="2"/>
  <c r="C46" i="2" s="1"/>
  <c r="B46" i="2"/>
  <c r="D45" i="2"/>
  <c r="C45" i="2" s="1"/>
  <c r="B45" i="2"/>
  <c r="D44" i="2"/>
  <c r="C44" i="2"/>
  <c r="B44" i="2"/>
  <c r="D43" i="2"/>
  <c r="C43" i="2"/>
  <c r="B43" i="2"/>
  <c r="D42" i="2"/>
  <c r="C42" i="2" s="1"/>
  <c r="B42" i="2"/>
  <c r="D41" i="2"/>
  <c r="C41" i="2" s="1"/>
  <c r="B41" i="2"/>
  <c r="D40" i="2"/>
  <c r="C40" i="2"/>
  <c r="B40" i="2"/>
  <c r="D39" i="2"/>
  <c r="C39" i="2"/>
  <c r="B39" i="2"/>
  <c r="D38" i="2"/>
  <c r="C38" i="2" s="1"/>
  <c r="B38" i="2"/>
  <c r="D37" i="2"/>
  <c r="C37" i="2" s="1"/>
  <c r="B37" i="2"/>
  <c r="D36" i="2"/>
  <c r="C36" i="2"/>
  <c r="B36" i="2"/>
  <c r="D35" i="2"/>
  <c r="C35" i="2"/>
  <c r="B35" i="2"/>
  <c r="D34" i="2"/>
  <c r="C34" i="2" s="1"/>
  <c r="B34" i="2"/>
  <c r="D33" i="2"/>
  <c r="C33" i="2" s="1"/>
  <c r="B33" i="2"/>
  <c r="D32" i="2"/>
  <c r="C32" i="2"/>
  <c r="B32" i="2"/>
  <c r="D31" i="2"/>
  <c r="C31" i="2"/>
  <c r="B31" i="2"/>
  <c r="D30" i="2"/>
  <c r="C30" i="2" s="1"/>
  <c r="B30" i="2"/>
  <c r="D29" i="2"/>
  <c r="C29" i="2" s="1"/>
  <c r="B29" i="2"/>
  <c r="D28" i="2"/>
  <c r="C28" i="2"/>
  <c r="B28" i="2"/>
  <c r="D27" i="2"/>
  <c r="C27" i="2"/>
  <c r="B27" i="2"/>
  <c r="D26" i="2"/>
  <c r="C26" i="2" s="1"/>
  <c r="B26" i="2"/>
  <c r="D25" i="2"/>
  <c r="C25" i="2" s="1"/>
  <c r="B25" i="2"/>
  <c r="D24" i="2"/>
  <c r="C24" i="2"/>
  <c r="B24" i="2"/>
  <c r="D23" i="2"/>
  <c r="C23" i="2"/>
  <c r="B23" i="2"/>
  <c r="D22" i="2"/>
  <c r="C22" i="2" s="1"/>
  <c r="B22" i="2"/>
  <c r="D21" i="2"/>
  <c r="C21" i="2" s="1"/>
  <c r="B21" i="2"/>
  <c r="D20" i="2"/>
  <c r="C20" i="2"/>
  <c r="B20" i="2"/>
  <c r="D19" i="2"/>
  <c r="C19" i="2"/>
  <c r="B19" i="2"/>
  <c r="D18" i="2"/>
  <c r="C18" i="2" s="1"/>
  <c r="B18" i="2"/>
  <c r="D17" i="2"/>
  <c r="C17" i="2" s="1"/>
  <c r="B17" i="2"/>
  <c r="D16" i="2"/>
  <c r="C16" i="2"/>
  <c r="B16" i="2"/>
  <c r="D15" i="2"/>
  <c r="C15" i="2"/>
  <c r="B15" i="2"/>
  <c r="D14" i="2"/>
  <c r="C14" i="2" s="1"/>
  <c r="B14" i="2"/>
  <c r="D13" i="2"/>
  <c r="C13" i="2" s="1"/>
  <c r="B13" i="2"/>
  <c r="D12" i="2"/>
  <c r="C12" i="2"/>
  <c r="B12" i="2"/>
  <c r="D11" i="2"/>
  <c r="C11" i="2"/>
  <c r="B11" i="2"/>
  <c r="D10" i="2"/>
  <c r="C10" i="2" s="1"/>
  <c r="B10" i="2"/>
  <c r="E9" i="2"/>
  <c r="D9" i="2"/>
  <c r="C9" i="2"/>
  <c r="B9" i="2"/>
  <c r="D8" i="2"/>
  <c r="C8" i="2" s="1"/>
  <c r="B8" i="2"/>
  <c r="D7" i="2"/>
  <c r="C7" i="2"/>
  <c r="B7" i="2"/>
  <c r="D6" i="2"/>
  <c r="C6" i="2"/>
  <c r="B6" i="2"/>
  <c r="E5" i="2"/>
  <c r="D5" i="2"/>
  <c r="C5" i="2"/>
  <c r="B5" i="2"/>
  <c r="E4" i="2"/>
  <c r="D4" i="2"/>
  <c r="C4" i="2"/>
  <c r="B4" i="2"/>
  <c r="L3" i="2"/>
  <c r="J7" i="2" s="1"/>
  <c r="D3" i="2"/>
  <c r="C3" i="2" s="1"/>
  <c r="B3" i="2"/>
  <c r="D2" i="2"/>
  <c r="C2" i="2" s="1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I4" i="4" l="1"/>
  <c r="C4" i="4" s="1"/>
  <c r="E4" i="4" s="1"/>
  <c r="I2" i="4"/>
  <c r="C2" i="4" s="1"/>
  <c r="E2" i="4" s="1"/>
  <c r="I3" i="4"/>
  <c r="C3" i="4" s="1"/>
  <c r="E3" i="4" s="1"/>
  <c r="E48" i="4"/>
  <c r="D50" i="4"/>
  <c r="C52" i="2"/>
  <c r="E52" i="2" s="1"/>
  <c r="D53" i="2"/>
  <c r="E10" i="2"/>
  <c r="E26" i="2"/>
  <c r="E29" i="2"/>
  <c r="E42" i="2"/>
  <c r="E45" i="2"/>
  <c r="E41" i="2"/>
  <c r="E38" i="2"/>
  <c r="E13" i="2"/>
  <c r="E3" i="2"/>
  <c r="E17" i="2"/>
  <c r="E30" i="2"/>
  <c r="E33" i="2"/>
  <c r="E46" i="2"/>
  <c r="E2" i="2"/>
  <c r="E8" i="2"/>
  <c r="E14" i="2"/>
  <c r="E25" i="2"/>
  <c r="E18" i="2"/>
  <c r="E21" i="2"/>
  <c r="E34" i="2"/>
  <c r="E37" i="2"/>
  <c r="E22" i="2"/>
  <c r="E7" i="2"/>
  <c r="E12" i="2"/>
  <c r="E16" i="2"/>
  <c r="E20" i="2"/>
  <c r="E24" i="2"/>
  <c r="E28" i="2"/>
  <c r="E32" i="2"/>
  <c r="E36" i="2"/>
  <c r="E40" i="2"/>
  <c r="E44" i="2"/>
  <c r="E47" i="2"/>
  <c r="E6" i="2"/>
  <c r="E11" i="2"/>
  <c r="E15" i="2"/>
  <c r="E19" i="2"/>
  <c r="E23" i="2"/>
  <c r="E27" i="2"/>
  <c r="E31" i="2"/>
  <c r="E35" i="2"/>
  <c r="E39" i="2"/>
  <c r="E43" i="2"/>
  <c r="E6" i="1"/>
  <c r="D51" i="4" l="1"/>
  <c r="E49" i="4"/>
  <c r="D54" i="2"/>
  <c r="C53" i="2"/>
  <c r="E53" i="2" s="1"/>
  <c r="L3" i="1"/>
  <c r="K2" i="1" s="1"/>
  <c r="J7" i="1" s="1"/>
  <c r="E4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E50" i="4" l="1"/>
  <c r="D52" i="4"/>
  <c r="D55" i="2"/>
  <c r="C54" i="2"/>
  <c r="E54" i="2" s="1"/>
  <c r="E43" i="1"/>
  <c r="E51" i="4" l="1"/>
  <c r="D53" i="4"/>
  <c r="D56" i="2"/>
  <c r="C55" i="2"/>
  <c r="E55" i="2" s="1"/>
  <c r="E44" i="1"/>
  <c r="E52" i="4" l="1"/>
  <c r="D54" i="4"/>
  <c r="C56" i="2"/>
  <c r="E56" i="2" s="1"/>
  <c r="D57" i="2"/>
  <c r="E45" i="1"/>
  <c r="E53" i="4" l="1"/>
  <c r="D55" i="4"/>
  <c r="C57" i="2"/>
  <c r="E57" i="2" s="1"/>
  <c r="D58" i="2"/>
  <c r="E46" i="1"/>
  <c r="E54" i="4" l="1"/>
  <c r="D56" i="4"/>
  <c r="C58" i="2"/>
  <c r="E58" i="2" s="1"/>
  <c r="D59" i="2"/>
  <c r="E47" i="1"/>
  <c r="D57" i="4" l="1"/>
  <c r="E55" i="4"/>
  <c r="D60" i="2"/>
  <c r="C59" i="2"/>
  <c r="E59" i="2" s="1"/>
  <c r="E48" i="1"/>
  <c r="D58" i="4" l="1"/>
  <c r="E56" i="4"/>
  <c r="C60" i="2"/>
  <c r="E60" i="2" s="1"/>
  <c r="D61" i="2"/>
  <c r="E49" i="1"/>
  <c r="E57" i="4" l="1"/>
  <c r="D59" i="4"/>
  <c r="D62" i="2"/>
  <c r="C61" i="2"/>
  <c r="E61" i="2" s="1"/>
  <c r="E50" i="1"/>
  <c r="D60" i="4" l="1"/>
  <c r="E58" i="4"/>
  <c r="C62" i="2"/>
  <c r="E62" i="2" s="1"/>
  <c r="D63" i="2"/>
  <c r="E51" i="1"/>
  <c r="D61" i="4" l="1"/>
  <c r="E59" i="4"/>
  <c r="C63" i="2"/>
  <c r="E63" i="2" s="1"/>
  <c r="D64" i="2"/>
  <c r="E52" i="1"/>
  <c r="D62" i="4" l="1"/>
  <c r="E60" i="4"/>
  <c r="C64" i="2"/>
  <c r="E64" i="2" s="1"/>
  <c r="D65" i="2"/>
  <c r="E53" i="1"/>
  <c r="E61" i="4" l="1"/>
  <c r="D63" i="4"/>
  <c r="C65" i="2"/>
  <c r="E65" i="2" s="1"/>
  <c r="D66" i="2"/>
  <c r="E54" i="1"/>
  <c r="E62" i="4" l="1"/>
  <c r="D64" i="4"/>
  <c r="C66" i="2"/>
  <c r="E66" i="2" s="1"/>
  <c r="D67" i="2"/>
  <c r="E55" i="1"/>
  <c r="E63" i="4" l="1"/>
  <c r="D65" i="4"/>
  <c r="D68" i="2"/>
  <c r="C67" i="2"/>
  <c r="E67" i="2" s="1"/>
  <c r="E56" i="1"/>
  <c r="E64" i="4" l="1"/>
  <c r="D66" i="4"/>
  <c r="D69" i="2"/>
  <c r="C68" i="2"/>
  <c r="E68" i="2" s="1"/>
  <c r="E57" i="1"/>
  <c r="D67" i="4" l="1"/>
  <c r="E65" i="4"/>
  <c r="D70" i="2"/>
  <c r="C69" i="2"/>
  <c r="E69" i="2" s="1"/>
  <c r="E58" i="1"/>
  <c r="D68" i="4" l="1"/>
  <c r="E66" i="4"/>
  <c r="D71" i="2"/>
  <c r="C70" i="2"/>
  <c r="E70" i="2" s="1"/>
  <c r="E59" i="1"/>
  <c r="D69" i="4" l="1"/>
  <c r="E67" i="4"/>
  <c r="D72" i="2"/>
  <c r="C71" i="2"/>
  <c r="E71" i="2" s="1"/>
  <c r="E60" i="1"/>
  <c r="D70" i="4" l="1"/>
  <c r="E68" i="4"/>
  <c r="C72" i="2"/>
  <c r="E72" i="2" s="1"/>
  <c r="D73" i="2"/>
  <c r="E61" i="1"/>
  <c r="D71" i="4" l="1"/>
  <c r="E69" i="4"/>
  <c r="D74" i="2"/>
  <c r="C73" i="2"/>
  <c r="E73" i="2" s="1"/>
  <c r="E62" i="1"/>
  <c r="D72" i="4" l="1"/>
  <c r="E70" i="4"/>
  <c r="D75" i="2"/>
  <c r="C74" i="2"/>
  <c r="E74" i="2" s="1"/>
  <c r="E63" i="1"/>
  <c r="D73" i="4" l="1"/>
  <c r="E71" i="4"/>
  <c r="D76" i="2"/>
  <c r="C75" i="2"/>
  <c r="E75" i="2" s="1"/>
  <c r="E64" i="1"/>
  <c r="D74" i="4" l="1"/>
  <c r="E72" i="4"/>
  <c r="D77" i="2"/>
  <c r="C76" i="2"/>
  <c r="E76" i="2" s="1"/>
  <c r="E65" i="1"/>
  <c r="D75" i="4" l="1"/>
  <c r="E73" i="4"/>
  <c r="D78" i="2"/>
  <c r="C77" i="2"/>
  <c r="E77" i="2" s="1"/>
  <c r="E66" i="1"/>
  <c r="D76" i="4" l="1"/>
  <c r="E74" i="4"/>
  <c r="C78" i="2"/>
  <c r="E78" i="2" s="1"/>
  <c r="D79" i="2"/>
  <c r="E67" i="1"/>
  <c r="D77" i="4" l="1"/>
  <c r="E75" i="4"/>
  <c r="D80" i="2"/>
  <c r="C79" i="2"/>
  <c r="E79" i="2" s="1"/>
  <c r="E68" i="1"/>
  <c r="D78" i="4" l="1"/>
  <c r="E76" i="4"/>
  <c r="C80" i="2"/>
  <c r="E80" i="2" s="1"/>
  <c r="D81" i="2"/>
  <c r="C81" i="2" s="1"/>
  <c r="E81" i="2" s="1"/>
  <c r="J5" i="2" s="1"/>
  <c r="J9" i="2" s="1"/>
  <c r="F2" i="2" s="1"/>
  <c r="E69" i="1"/>
  <c r="D79" i="4" l="1"/>
  <c r="E77" i="4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E70" i="1"/>
  <c r="D80" i="4" l="1"/>
  <c r="E78" i="4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E71" i="1"/>
  <c r="D81" i="4" l="1"/>
  <c r="E79" i="4"/>
  <c r="E72" i="1"/>
  <c r="E81" i="4" l="1"/>
  <c r="E80" i="4"/>
  <c r="E73" i="1"/>
  <c r="N5" i="4" l="1"/>
  <c r="N9" i="4" s="1"/>
  <c r="F2" i="4" s="1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E74" i="1"/>
  <c r="G2" i="4" l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E75" i="1"/>
  <c r="E76" i="1" l="1"/>
  <c r="E77" i="1" l="1"/>
  <c r="E78" i="1" l="1"/>
  <c r="E79" i="1" l="1"/>
  <c r="E81" i="1" l="1"/>
  <c r="E80" i="1"/>
  <c r="J5" i="1" l="1"/>
  <c r="J9" i="1" s="1"/>
  <c r="F2" i="1" s="1"/>
  <c r="G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</calcChain>
</file>

<file path=xl/sharedStrings.xml><?xml version="1.0" encoding="utf-8"?>
<sst xmlns="http://schemas.openxmlformats.org/spreadsheetml/2006/main" count="47" uniqueCount="21">
  <si>
    <t>t</t>
  </si>
  <si>
    <t>Y</t>
  </si>
  <si>
    <t>Ahat</t>
  </si>
  <si>
    <t>beta</t>
  </si>
  <si>
    <t>R</t>
  </si>
  <si>
    <t>Life-time resources:</t>
  </si>
  <si>
    <t>Y discounted</t>
  </si>
  <si>
    <t>Consumption aggregator:</t>
  </si>
  <si>
    <t>C1:</t>
  </si>
  <si>
    <t>C</t>
  </si>
  <si>
    <t>A</t>
  </si>
  <si>
    <t>Age</t>
  </si>
  <si>
    <t>Retirement income</t>
  </si>
  <si>
    <t>Y2</t>
  </si>
  <si>
    <t>Y_data</t>
  </si>
  <si>
    <t>Y_data (kSEK)</t>
  </si>
  <si>
    <t>A_data</t>
  </si>
  <si>
    <t>NW_data</t>
  </si>
  <si>
    <t>Liquid fin. wealth (data, kSEK)</t>
  </si>
  <si>
    <t>Net worth (data, kSEK)</t>
  </si>
  <si>
    <t>Y (data, kSEK)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</si>
</sst>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'Replacement rate 0.0'!$C$1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0.0'!$C$2:$C$81</c:f>
              <c:numCache>
                <c:formatCode>General</c:formatCode>
                <c:ptCount val="80"/>
                <c:pt idx="0">
                  <c:v>148.20008999999999</c:v>
                </c:pt>
                <c:pt idx="1">
                  <c:v>161.58936</c:v>
                </c:pt>
                <c:pt idx="2">
                  <c:v>174.35480999999999</c:v>
                </c:pt>
                <c:pt idx="3">
                  <c:v>186.49644000000001</c:v>
                </c:pt>
                <c:pt idx="4">
                  <c:v>198.01425</c:v>
                </c:pt>
                <c:pt idx="5">
                  <c:v>208.90823999999998</c:v>
                </c:pt>
                <c:pt idx="6">
                  <c:v>219.17841000000001</c:v>
                </c:pt>
                <c:pt idx="7">
                  <c:v>228.82476</c:v>
                </c:pt>
                <c:pt idx="8">
                  <c:v>237.84728999999999</c:v>
                </c:pt>
                <c:pt idx="9">
                  <c:v>246.24600000000001</c:v>
                </c:pt>
                <c:pt idx="10">
                  <c:v>254.02089000000001</c:v>
                </c:pt>
                <c:pt idx="11">
                  <c:v>261.17196000000001</c:v>
                </c:pt>
                <c:pt idx="12">
                  <c:v>267.69920999999994</c:v>
                </c:pt>
                <c:pt idx="13">
                  <c:v>273.60264000000001</c:v>
                </c:pt>
                <c:pt idx="14">
                  <c:v>278.88225</c:v>
                </c:pt>
                <c:pt idx="15">
                  <c:v>283.53803999999997</c:v>
                </c:pt>
                <c:pt idx="16">
                  <c:v>287.57001000000002</c:v>
                </c:pt>
                <c:pt idx="17">
                  <c:v>290.97816</c:v>
                </c:pt>
                <c:pt idx="18">
                  <c:v>293.76249000000001</c:v>
                </c:pt>
                <c:pt idx="19">
                  <c:v>295.923</c:v>
                </c:pt>
                <c:pt idx="20">
                  <c:v>297.45969000000002</c:v>
                </c:pt>
                <c:pt idx="21">
                  <c:v>298.37256000000002</c:v>
                </c:pt>
                <c:pt idx="22">
                  <c:v>298.66161</c:v>
                </c:pt>
                <c:pt idx="23">
                  <c:v>298.32683999999995</c:v>
                </c:pt>
                <c:pt idx="24">
                  <c:v>297.36824999999999</c:v>
                </c:pt>
                <c:pt idx="25">
                  <c:v>295.78583999999995</c:v>
                </c:pt>
                <c:pt idx="26">
                  <c:v>293.57961</c:v>
                </c:pt>
                <c:pt idx="27">
                  <c:v>290.74955999999992</c:v>
                </c:pt>
                <c:pt idx="28">
                  <c:v>287.29568999999998</c:v>
                </c:pt>
                <c:pt idx="29">
                  <c:v>283.21800000000002</c:v>
                </c:pt>
                <c:pt idx="30">
                  <c:v>278.51648999999998</c:v>
                </c:pt>
                <c:pt idx="31">
                  <c:v>273.19115999999997</c:v>
                </c:pt>
                <c:pt idx="32">
                  <c:v>267.24200999999994</c:v>
                </c:pt>
                <c:pt idx="33">
                  <c:v>260.66904</c:v>
                </c:pt>
                <c:pt idx="34">
                  <c:v>253.47224999999995</c:v>
                </c:pt>
                <c:pt idx="35">
                  <c:v>245.65163999999996</c:v>
                </c:pt>
                <c:pt idx="36">
                  <c:v>237.20720999999998</c:v>
                </c:pt>
                <c:pt idx="37">
                  <c:v>228.13895999999997</c:v>
                </c:pt>
                <c:pt idx="38">
                  <c:v>218.44688999999997</c:v>
                </c:pt>
                <c:pt idx="39">
                  <c:v>208.13099999999994</c:v>
                </c:pt>
                <c:pt idx="40">
                  <c:v>197.19128999999992</c:v>
                </c:pt>
                <c:pt idx="41">
                  <c:v>185.62776000000002</c:v>
                </c:pt>
                <c:pt idx="42">
                  <c:v>173.44040999999993</c:v>
                </c:pt>
                <c:pt idx="43">
                  <c:v>160.62923999999998</c:v>
                </c:pt>
                <c:pt idx="44">
                  <c:v>147.19425000000001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0-46CC-AA96-FE636CFB3BB8}"/>
            </c:ext>
          </c:extLst>
        </c:ser>
        <c:ser>
          <c:idx val="1"/>
          <c:order val="1"/>
          <c:tx>
            <c:strRef>
              <c:f>'Replacement rate 0.0'!$F$1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0.0'!$F$2:$F$81</c:f>
              <c:numCache>
                <c:formatCode>General</c:formatCode>
                <c:ptCount val="80"/>
                <c:pt idx="0">
                  <c:v>208.90412295488781</c:v>
                </c:pt>
                <c:pt idx="1">
                  <c:v>208.90412295488781</c:v>
                </c:pt>
                <c:pt idx="2">
                  <c:v>208.90412295488781</c:v>
                </c:pt>
                <c:pt idx="3">
                  <c:v>208.90412295488781</c:v>
                </c:pt>
                <c:pt idx="4">
                  <c:v>208.90412295488781</c:v>
                </c:pt>
                <c:pt idx="5">
                  <c:v>208.90412295488781</c:v>
                </c:pt>
                <c:pt idx="6">
                  <c:v>208.90412295488781</c:v>
                </c:pt>
                <c:pt idx="7">
                  <c:v>208.90412295488781</c:v>
                </c:pt>
                <c:pt idx="8">
                  <c:v>208.90412295488781</c:v>
                </c:pt>
                <c:pt idx="9">
                  <c:v>208.90412295488781</c:v>
                </c:pt>
                <c:pt idx="10">
                  <c:v>208.90412295488781</c:v>
                </c:pt>
                <c:pt idx="11">
                  <c:v>208.90412295488781</c:v>
                </c:pt>
                <c:pt idx="12">
                  <c:v>208.90412295488781</c:v>
                </c:pt>
                <c:pt idx="13">
                  <c:v>208.90412295488781</c:v>
                </c:pt>
                <c:pt idx="14">
                  <c:v>208.90412295488781</c:v>
                </c:pt>
                <c:pt idx="15">
                  <c:v>208.90412295488781</c:v>
                </c:pt>
                <c:pt idx="16">
                  <c:v>208.90412295488781</c:v>
                </c:pt>
                <c:pt idx="17">
                  <c:v>208.90412295488781</c:v>
                </c:pt>
                <c:pt idx="18">
                  <c:v>208.90412295488781</c:v>
                </c:pt>
                <c:pt idx="19">
                  <c:v>208.90412295488781</c:v>
                </c:pt>
                <c:pt idx="20">
                  <c:v>208.90412295488781</c:v>
                </c:pt>
                <c:pt idx="21">
                  <c:v>208.90412295488781</c:v>
                </c:pt>
                <c:pt idx="22">
                  <c:v>208.90412295488781</c:v>
                </c:pt>
                <c:pt idx="23">
                  <c:v>208.90412295488781</c:v>
                </c:pt>
                <c:pt idx="24">
                  <c:v>208.90412295488781</c:v>
                </c:pt>
                <c:pt idx="25">
                  <c:v>208.90412295488781</c:v>
                </c:pt>
                <c:pt idx="26">
                  <c:v>208.90412295488781</c:v>
                </c:pt>
                <c:pt idx="27">
                  <c:v>208.90412295488781</c:v>
                </c:pt>
                <c:pt idx="28">
                  <c:v>208.90412295488781</c:v>
                </c:pt>
                <c:pt idx="29">
                  <c:v>208.90412295488781</c:v>
                </c:pt>
                <c:pt idx="30">
                  <c:v>208.90412295488781</c:v>
                </c:pt>
                <c:pt idx="31">
                  <c:v>208.90412295488781</c:v>
                </c:pt>
                <c:pt idx="32">
                  <c:v>208.90412295488781</c:v>
                </c:pt>
                <c:pt idx="33">
                  <c:v>208.90412295488781</c:v>
                </c:pt>
                <c:pt idx="34">
                  <c:v>208.90412295488781</c:v>
                </c:pt>
                <c:pt idx="35">
                  <c:v>208.90412295488781</c:v>
                </c:pt>
                <c:pt idx="36">
                  <c:v>208.90412295488781</c:v>
                </c:pt>
                <c:pt idx="37">
                  <c:v>208.90412295488781</c:v>
                </c:pt>
                <c:pt idx="38">
                  <c:v>208.90412295488781</c:v>
                </c:pt>
                <c:pt idx="39">
                  <c:v>208.90412295488781</c:v>
                </c:pt>
                <c:pt idx="40">
                  <c:v>208.90412295488781</c:v>
                </c:pt>
                <c:pt idx="41">
                  <c:v>208.90412295488781</c:v>
                </c:pt>
                <c:pt idx="42">
                  <c:v>208.90412295488781</c:v>
                </c:pt>
                <c:pt idx="43">
                  <c:v>208.90412295488781</c:v>
                </c:pt>
                <c:pt idx="44">
                  <c:v>208.90412295488781</c:v>
                </c:pt>
                <c:pt idx="45">
                  <c:v>208.90412295488781</c:v>
                </c:pt>
                <c:pt idx="46">
                  <c:v>208.90412295488781</c:v>
                </c:pt>
                <c:pt idx="47">
                  <c:v>208.90412295488781</c:v>
                </c:pt>
                <c:pt idx="48">
                  <c:v>208.90412295488781</c:v>
                </c:pt>
                <c:pt idx="49">
                  <c:v>208.90412295488781</c:v>
                </c:pt>
                <c:pt idx="50">
                  <c:v>208.90412295488781</c:v>
                </c:pt>
                <c:pt idx="51">
                  <c:v>208.90412295488781</c:v>
                </c:pt>
                <c:pt idx="52">
                  <c:v>208.90412295488781</c:v>
                </c:pt>
                <c:pt idx="53">
                  <c:v>208.90412295488781</c:v>
                </c:pt>
                <c:pt idx="54">
                  <c:v>208.90412295488781</c:v>
                </c:pt>
                <c:pt idx="55">
                  <c:v>208.90412295488781</c:v>
                </c:pt>
                <c:pt idx="56">
                  <c:v>208.90412295488781</c:v>
                </c:pt>
                <c:pt idx="57">
                  <c:v>208.90412295488781</c:v>
                </c:pt>
                <c:pt idx="58">
                  <c:v>208.90412295488781</c:v>
                </c:pt>
                <c:pt idx="59">
                  <c:v>208.90412295488781</c:v>
                </c:pt>
                <c:pt idx="60">
                  <c:v>208.90412295488781</c:v>
                </c:pt>
                <c:pt idx="61">
                  <c:v>208.90412295488781</c:v>
                </c:pt>
                <c:pt idx="62">
                  <c:v>208.90412295488781</c:v>
                </c:pt>
                <c:pt idx="63">
                  <c:v>208.90412295488781</c:v>
                </c:pt>
                <c:pt idx="64">
                  <c:v>208.90412295488781</c:v>
                </c:pt>
                <c:pt idx="65">
                  <c:v>208.90412295488781</c:v>
                </c:pt>
                <c:pt idx="66">
                  <c:v>208.90412295488781</c:v>
                </c:pt>
                <c:pt idx="67">
                  <c:v>208.90412295488781</c:v>
                </c:pt>
                <c:pt idx="68">
                  <c:v>208.90412295488781</c:v>
                </c:pt>
                <c:pt idx="69">
                  <c:v>208.90412295488781</c:v>
                </c:pt>
                <c:pt idx="70">
                  <c:v>208.90412295488781</c:v>
                </c:pt>
                <c:pt idx="71">
                  <c:v>208.90412295488781</c:v>
                </c:pt>
                <c:pt idx="72">
                  <c:v>208.90412295488781</c:v>
                </c:pt>
                <c:pt idx="73">
                  <c:v>208.90412295488781</c:v>
                </c:pt>
                <c:pt idx="74">
                  <c:v>208.90412295488781</c:v>
                </c:pt>
                <c:pt idx="75">
                  <c:v>208.90412295488781</c:v>
                </c:pt>
                <c:pt idx="76">
                  <c:v>208.90412295488781</c:v>
                </c:pt>
                <c:pt idx="77">
                  <c:v>208.90412295488781</c:v>
                </c:pt>
                <c:pt idx="78">
                  <c:v>208.90412295488781</c:v>
                </c:pt>
                <c:pt idx="79">
                  <c:v>208.90412295488781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0-46CC-AA96-FE636CFB3BB8}"/>
            </c:ext>
          </c:extLst>
        </c:ser>
        <c:ser>
          <c:idx val="2"/>
          <c:order val="2"/>
          <c:tx>
            <c:strRef>
              <c:f>'Replacement rate 0.0'!$G$1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0.0'!$G$2:$G$81</c:f>
              <c:numCache>
                <c:formatCode>General</c:formatCode>
                <c:ptCount val="80"/>
                <c:pt idx="0">
                  <c:v>-60.704032954887822</c:v>
                </c:pt>
                <c:pt idx="1">
                  <c:v>-110.44695722797115</c:v>
                </c:pt>
                <c:pt idx="2">
                  <c:v>-149.41414847197782</c:v>
                </c:pt>
                <c:pt idx="3">
                  <c:v>-177.79839736574473</c:v>
                </c:pt>
                <c:pt idx="4">
                  <c:v>-195.80020621526234</c:v>
                </c:pt>
                <c:pt idx="5">
                  <c:v>-203.62809741876066</c:v>
                </c:pt>
                <c:pt idx="6">
                  <c:v>-201.49893427039888</c:v>
                </c:pt>
                <c:pt idx="7">
                  <c:v>-189.63825459610266</c:v>
                </c:pt>
                <c:pt idx="8">
                  <c:v>-168.28061773483458</c:v>
                </c:pt>
                <c:pt idx="9">
                  <c:v>-137.66996539911577</c:v>
                </c:pt>
                <c:pt idx="10">
                  <c:v>-98.059996969968211</c:v>
                </c:pt>
                <c:pt idx="11">
                  <c:v>-49.714559803654737</c:v>
                </c:pt>
                <c:pt idx="12">
                  <c:v>7.0919448493112043</c:v>
                </c:pt>
                <c:pt idx="13">
                  <c:v>72.074139688395832</c:v>
                </c:pt>
                <c:pt idx="14">
                  <c:v>144.93523232104386</c:v>
                </c:pt>
                <c:pt idx="15">
                  <c:v>225.36655865899777</c:v>
                </c:pt>
                <c:pt idx="16">
                  <c:v>313.04710805046989</c:v>
                </c:pt>
                <c:pt idx="17">
                  <c:v>407.64302941760081</c:v>
                </c:pt>
                <c:pt idx="18">
                  <c:v>508.80711763941702</c:v>
                </c:pt>
                <c:pt idx="19">
                  <c:v>616.1782793901059</c:v>
                </c:pt>
                <c:pt idx="20">
                  <c:v>729.38097761082236</c:v>
                </c:pt>
                <c:pt idx="21">
                  <c:v>848.02465376036741</c:v>
                </c:pt>
                <c:pt idx="22">
                  <c:v>971.70312695589439</c:v>
                </c:pt>
                <c:pt idx="23">
                  <c:v>1099.9939690792423</c:v>
                </c:pt>
                <c:pt idx="24">
                  <c:v>1232.4578548875243</c:v>
                </c:pt>
                <c:pt idx="25">
                  <c:v>1368.6378861281376</c:v>
                </c:pt>
                <c:pt idx="26">
                  <c:v>1508.0588886183755</c:v>
                </c:pt>
                <c:pt idx="27">
                  <c:v>1650.2266812082228</c:v>
                </c:pt>
                <c:pt idx="28">
                  <c:v>1794.627315501664</c:v>
                </c:pt>
                <c:pt idx="29">
                  <c:v>1940.7262851668431</c:v>
                </c:pt>
                <c:pt idx="30">
                  <c:v>2087.967703618629</c:v>
                </c:pt>
                <c:pt idx="31">
                  <c:v>2235.7734488084861</c:v>
                </c:pt>
                <c:pt idx="32">
                  <c:v>2383.5422738059378</c:v>
                </c:pt>
                <c:pt idx="33">
                  <c:v>2530.6488818032872</c:v>
                </c:pt>
                <c:pt idx="34">
                  <c:v>2676.4429641205306</c:v>
                </c:pt>
                <c:pt idx="35">
                  <c:v>2820.248199730464</c:v>
                </c:pt>
                <c:pt idx="36">
                  <c:v>2961.3612147647946</c:v>
                </c:pt>
                <c:pt idx="37">
                  <c:v>3099.0505004004981</c:v>
                </c:pt>
                <c:pt idx="38">
                  <c:v>3232.5552874616305</c:v>
                </c:pt>
                <c:pt idx="39">
                  <c:v>3361.0843760052076</c:v>
                </c:pt>
                <c:pt idx="40">
                  <c:v>3483.814918090528</c:v>
                </c:pt>
                <c:pt idx="41">
                  <c:v>3599.8911518592613</c:v>
                </c:pt>
                <c:pt idx="42">
                  <c:v>3708.4230849787441</c:v>
                </c:pt>
                <c:pt idx="43">
                  <c:v>3808.4851254230057</c:v>
                </c:pt>
                <c:pt idx="44">
                  <c:v>3899.1146574850386</c:v>
                </c:pt>
                <c:pt idx="45">
                  <c:v>3846.1751208295523</c:v>
                </c:pt>
                <c:pt idx="46">
                  <c:v>3791.1180027078467</c:v>
                </c:pt>
                <c:pt idx="47">
                  <c:v>3733.8585998612725</c:v>
                </c:pt>
                <c:pt idx="48">
                  <c:v>3674.3088209008356</c:v>
                </c:pt>
                <c:pt idx="49">
                  <c:v>3612.3770507819813</c:v>
                </c:pt>
                <c:pt idx="50">
                  <c:v>3547.9680098583726</c:v>
                </c:pt>
                <c:pt idx="51">
                  <c:v>3480.9826072978199</c:v>
                </c:pt>
                <c:pt idx="52">
                  <c:v>3411.3177886348449</c:v>
                </c:pt>
                <c:pt idx="53">
                  <c:v>3338.8663772253508</c:v>
                </c:pt>
                <c:pt idx="54">
                  <c:v>3263.5169093594768</c:v>
                </c:pt>
                <c:pt idx="55">
                  <c:v>3185.1534627789679</c:v>
                </c:pt>
                <c:pt idx="56">
                  <c:v>3103.655478335239</c:v>
                </c:pt>
                <c:pt idx="57">
                  <c:v>3018.8975745137609</c:v>
                </c:pt>
                <c:pt idx="58">
                  <c:v>2930.7493545394236</c:v>
                </c:pt>
                <c:pt idx="59">
                  <c:v>2839.0752057661125</c:v>
                </c:pt>
                <c:pt idx="60">
                  <c:v>2743.7340910418693</c:v>
                </c:pt>
                <c:pt idx="61">
                  <c:v>2644.5793317286561</c:v>
                </c:pt>
                <c:pt idx="62">
                  <c:v>2541.4583820429143</c:v>
                </c:pt>
                <c:pt idx="63">
                  <c:v>2434.2125943697429</c:v>
                </c:pt>
                <c:pt idx="64">
                  <c:v>2322.6769751896445</c:v>
                </c:pt>
                <c:pt idx="65">
                  <c:v>2206.6799312423423</c:v>
                </c:pt>
                <c:pt idx="66">
                  <c:v>2086.043005537148</c:v>
                </c:pt>
                <c:pt idx="67">
                  <c:v>1960.5806028037462</c:v>
                </c:pt>
                <c:pt idx="68">
                  <c:v>1830.0997039610083</c:v>
                </c:pt>
                <c:pt idx="69">
                  <c:v>1694.3995691645609</c:v>
                </c:pt>
                <c:pt idx="70">
                  <c:v>1553.2714289762557</c:v>
                </c:pt>
                <c:pt idx="71">
                  <c:v>1406.4981631804183</c:v>
                </c:pt>
                <c:pt idx="72">
                  <c:v>1253.8539667527473</c:v>
                </c:pt>
                <c:pt idx="73">
                  <c:v>1095.1040024679694</c:v>
                </c:pt>
                <c:pt idx="74">
                  <c:v>930.00403961180029</c:v>
                </c:pt>
                <c:pt idx="75">
                  <c:v>758.30007824138454</c:v>
                </c:pt>
                <c:pt idx="76">
                  <c:v>579.72795841615209</c:v>
                </c:pt>
                <c:pt idx="77">
                  <c:v>394.01295379791031</c:v>
                </c:pt>
                <c:pt idx="78">
                  <c:v>200.86934899493892</c:v>
                </c:pt>
                <c:pt idx="79">
                  <c:v>-1.5131718100747094E-10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0-46CC-AA96-FE636CFB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5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'Replacement rate 0.0'!$C$1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0.0'!$C$2:$C$81</c:f>
              <c:numCache>
                <c:formatCode>General</c:formatCode>
                <c:ptCount val="80"/>
                <c:pt idx="0">
                  <c:v>148.20008999999999</c:v>
                </c:pt>
                <c:pt idx="1">
                  <c:v>161.58936</c:v>
                </c:pt>
                <c:pt idx="2">
                  <c:v>174.35480999999999</c:v>
                </c:pt>
                <c:pt idx="3">
                  <c:v>186.49644000000001</c:v>
                </c:pt>
                <c:pt idx="4">
                  <c:v>198.01425</c:v>
                </c:pt>
                <c:pt idx="5">
                  <c:v>208.90823999999998</c:v>
                </c:pt>
                <c:pt idx="6">
                  <c:v>219.17841000000001</c:v>
                </c:pt>
                <c:pt idx="7">
                  <c:v>228.82476</c:v>
                </c:pt>
                <c:pt idx="8">
                  <c:v>237.84728999999999</c:v>
                </c:pt>
                <c:pt idx="9">
                  <c:v>246.24600000000001</c:v>
                </c:pt>
                <c:pt idx="10">
                  <c:v>254.02089000000001</c:v>
                </c:pt>
                <c:pt idx="11">
                  <c:v>261.17196000000001</c:v>
                </c:pt>
                <c:pt idx="12">
                  <c:v>267.69920999999994</c:v>
                </c:pt>
                <c:pt idx="13">
                  <c:v>273.60264000000001</c:v>
                </c:pt>
                <c:pt idx="14">
                  <c:v>278.88225</c:v>
                </c:pt>
                <c:pt idx="15">
                  <c:v>283.53803999999997</c:v>
                </c:pt>
                <c:pt idx="16">
                  <c:v>287.57001000000002</c:v>
                </c:pt>
                <c:pt idx="17">
                  <c:v>290.97816</c:v>
                </c:pt>
                <c:pt idx="18">
                  <c:v>293.76249000000001</c:v>
                </c:pt>
                <c:pt idx="19">
                  <c:v>295.923</c:v>
                </c:pt>
                <c:pt idx="20">
                  <c:v>297.45969000000002</c:v>
                </c:pt>
                <c:pt idx="21">
                  <c:v>298.37256000000002</c:v>
                </c:pt>
                <c:pt idx="22">
                  <c:v>298.66161</c:v>
                </c:pt>
                <c:pt idx="23">
                  <c:v>298.32683999999995</c:v>
                </c:pt>
                <c:pt idx="24">
                  <c:v>297.36824999999999</c:v>
                </c:pt>
                <c:pt idx="25">
                  <c:v>295.78583999999995</c:v>
                </c:pt>
                <c:pt idx="26">
                  <c:v>293.57961</c:v>
                </c:pt>
                <c:pt idx="27">
                  <c:v>290.74955999999992</c:v>
                </c:pt>
                <c:pt idx="28">
                  <c:v>287.29568999999998</c:v>
                </c:pt>
                <c:pt idx="29">
                  <c:v>283.21800000000002</c:v>
                </c:pt>
                <c:pt idx="30">
                  <c:v>278.51648999999998</c:v>
                </c:pt>
                <c:pt idx="31">
                  <c:v>273.19115999999997</c:v>
                </c:pt>
                <c:pt idx="32">
                  <c:v>267.24200999999994</c:v>
                </c:pt>
                <c:pt idx="33">
                  <c:v>260.66904</c:v>
                </c:pt>
                <c:pt idx="34">
                  <c:v>253.47224999999995</c:v>
                </c:pt>
                <c:pt idx="35">
                  <c:v>245.65163999999996</c:v>
                </c:pt>
                <c:pt idx="36">
                  <c:v>237.20720999999998</c:v>
                </c:pt>
                <c:pt idx="37">
                  <c:v>228.13895999999997</c:v>
                </c:pt>
                <c:pt idx="38">
                  <c:v>218.44688999999997</c:v>
                </c:pt>
                <c:pt idx="39">
                  <c:v>208.13099999999994</c:v>
                </c:pt>
                <c:pt idx="40">
                  <c:v>197.19128999999992</c:v>
                </c:pt>
                <c:pt idx="41">
                  <c:v>185.62776000000002</c:v>
                </c:pt>
                <c:pt idx="42">
                  <c:v>173.44040999999993</c:v>
                </c:pt>
                <c:pt idx="43">
                  <c:v>160.62923999999998</c:v>
                </c:pt>
                <c:pt idx="44">
                  <c:v>147.19425000000001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1-431C-BA1E-AFCBC2C1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20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'Replacement rate 0.0'!$C$1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0.0'!$C$2:$C$81</c:f>
              <c:numCache>
                <c:formatCode>General</c:formatCode>
                <c:ptCount val="80"/>
                <c:pt idx="0">
                  <c:v>148.20008999999999</c:v>
                </c:pt>
                <c:pt idx="1">
                  <c:v>161.58936</c:v>
                </c:pt>
                <c:pt idx="2">
                  <c:v>174.35480999999999</c:v>
                </c:pt>
                <c:pt idx="3">
                  <c:v>186.49644000000001</c:v>
                </c:pt>
                <c:pt idx="4">
                  <c:v>198.01425</c:v>
                </c:pt>
                <c:pt idx="5">
                  <c:v>208.90823999999998</c:v>
                </c:pt>
                <c:pt idx="6">
                  <c:v>219.17841000000001</c:v>
                </c:pt>
                <c:pt idx="7">
                  <c:v>228.82476</c:v>
                </c:pt>
                <c:pt idx="8">
                  <c:v>237.84728999999999</c:v>
                </c:pt>
                <c:pt idx="9">
                  <c:v>246.24600000000001</c:v>
                </c:pt>
                <c:pt idx="10">
                  <c:v>254.02089000000001</c:v>
                </c:pt>
                <c:pt idx="11">
                  <c:v>261.17196000000001</c:v>
                </c:pt>
                <c:pt idx="12">
                  <c:v>267.69920999999994</c:v>
                </c:pt>
                <c:pt idx="13">
                  <c:v>273.60264000000001</c:v>
                </c:pt>
                <c:pt idx="14">
                  <c:v>278.88225</c:v>
                </c:pt>
                <c:pt idx="15">
                  <c:v>283.53803999999997</c:v>
                </c:pt>
                <c:pt idx="16">
                  <c:v>287.57001000000002</c:v>
                </c:pt>
                <c:pt idx="17">
                  <c:v>290.97816</c:v>
                </c:pt>
                <c:pt idx="18">
                  <c:v>293.76249000000001</c:v>
                </c:pt>
                <c:pt idx="19">
                  <c:v>295.923</c:v>
                </c:pt>
                <c:pt idx="20">
                  <c:v>297.45969000000002</c:v>
                </c:pt>
                <c:pt idx="21">
                  <c:v>298.37256000000002</c:v>
                </c:pt>
                <c:pt idx="22">
                  <c:v>298.66161</c:v>
                </c:pt>
                <c:pt idx="23">
                  <c:v>298.32683999999995</c:v>
                </c:pt>
                <c:pt idx="24">
                  <c:v>297.36824999999999</c:v>
                </c:pt>
                <c:pt idx="25">
                  <c:v>295.78583999999995</c:v>
                </c:pt>
                <c:pt idx="26">
                  <c:v>293.57961</c:v>
                </c:pt>
                <c:pt idx="27">
                  <c:v>290.74955999999992</c:v>
                </c:pt>
                <c:pt idx="28">
                  <c:v>287.29568999999998</c:v>
                </c:pt>
                <c:pt idx="29">
                  <c:v>283.21800000000002</c:v>
                </c:pt>
                <c:pt idx="30">
                  <c:v>278.51648999999998</c:v>
                </c:pt>
                <c:pt idx="31">
                  <c:v>273.19115999999997</c:v>
                </c:pt>
                <c:pt idx="32">
                  <c:v>267.24200999999994</c:v>
                </c:pt>
                <c:pt idx="33">
                  <c:v>260.66904</c:v>
                </c:pt>
                <c:pt idx="34">
                  <c:v>253.47224999999995</c:v>
                </c:pt>
                <c:pt idx="35">
                  <c:v>245.65163999999996</c:v>
                </c:pt>
                <c:pt idx="36">
                  <c:v>237.20720999999998</c:v>
                </c:pt>
                <c:pt idx="37">
                  <c:v>228.13895999999997</c:v>
                </c:pt>
                <c:pt idx="38">
                  <c:v>218.44688999999997</c:v>
                </c:pt>
                <c:pt idx="39">
                  <c:v>208.13099999999994</c:v>
                </c:pt>
                <c:pt idx="40">
                  <c:v>197.19128999999992</c:v>
                </c:pt>
                <c:pt idx="41">
                  <c:v>185.62776000000002</c:v>
                </c:pt>
                <c:pt idx="42">
                  <c:v>173.44040999999993</c:v>
                </c:pt>
                <c:pt idx="43">
                  <c:v>160.62923999999998</c:v>
                </c:pt>
                <c:pt idx="44">
                  <c:v>147.19425000000001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7-40E3-9262-44D7FE088D54}"/>
            </c:ext>
          </c:extLst>
        </c:ser>
        <c:ser>
          <c:idx val="1"/>
          <c:order val="1"/>
          <c:tx>
            <c:strRef>
              <c:f>'Replacement rate 0.0'!$F$1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0.0'!$F$2:$F$81</c:f>
              <c:numCache>
                <c:formatCode>General</c:formatCode>
                <c:ptCount val="80"/>
                <c:pt idx="0">
                  <c:v>208.90412295488781</c:v>
                </c:pt>
                <c:pt idx="1">
                  <c:v>208.90412295488781</c:v>
                </c:pt>
                <c:pt idx="2">
                  <c:v>208.90412295488781</c:v>
                </c:pt>
                <c:pt idx="3">
                  <c:v>208.90412295488781</c:v>
                </c:pt>
                <c:pt idx="4">
                  <c:v>208.90412295488781</c:v>
                </c:pt>
                <c:pt idx="5">
                  <c:v>208.90412295488781</c:v>
                </c:pt>
                <c:pt idx="6">
                  <c:v>208.90412295488781</c:v>
                </c:pt>
                <c:pt idx="7">
                  <c:v>208.90412295488781</c:v>
                </c:pt>
                <c:pt idx="8">
                  <c:v>208.90412295488781</c:v>
                </c:pt>
                <c:pt idx="9">
                  <c:v>208.90412295488781</c:v>
                </c:pt>
                <c:pt idx="10">
                  <c:v>208.90412295488781</c:v>
                </c:pt>
                <c:pt idx="11">
                  <c:v>208.90412295488781</c:v>
                </c:pt>
                <c:pt idx="12">
                  <c:v>208.90412295488781</c:v>
                </c:pt>
                <c:pt idx="13">
                  <c:v>208.90412295488781</c:v>
                </c:pt>
                <c:pt idx="14">
                  <c:v>208.90412295488781</c:v>
                </c:pt>
                <c:pt idx="15">
                  <c:v>208.90412295488781</c:v>
                </c:pt>
                <c:pt idx="16">
                  <c:v>208.90412295488781</c:v>
                </c:pt>
                <c:pt idx="17">
                  <c:v>208.90412295488781</c:v>
                </c:pt>
                <c:pt idx="18">
                  <c:v>208.90412295488781</c:v>
                </c:pt>
                <c:pt idx="19">
                  <c:v>208.90412295488781</c:v>
                </c:pt>
                <c:pt idx="20">
                  <c:v>208.90412295488781</c:v>
                </c:pt>
                <c:pt idx="21">
                  <c:v>208.90412295488781</c:v>
                </c:pt>
                <c:pt idx="22">
                  <c:v>208.90412295488781</c:v>
                </c:pt>
                <c:pt idx="23">
                  <c:v>208.90412295488781</c:v>
                </c:pt>
                <c:pt idx="24">
                  <c:v>208.90412295488781</c:v>
                </c:pt>
                <c:pt idx="25">
                  <c:v>208.90412295488781</c:v>
                </c:pt>
                <c:pt idx="26">
                  <c:v>208.90412295488781</c:v>
                </c:pt>
                <c:pt idx="27">
                  <c:v>208.90412295488781</c:v>
                </c:pt>
                <c:pt idx="28">
                  <c:v>208.90412295488781</c:v>
                </c:pt>
                <c:pt idx="29">
                  <c:v>208.90412295488781</c:v>
                </c:pt>
                <c:pt idx="30">
                  <c:v>208.90412295488781</c:v>
                </c:pt>
                <c:pt idx="31">
                  <c:v>208.90412295488781</c:v>
                </c:pt>
                <c:pt idx="32">
                  <c:v>208.90412295488781</c:v>
                </c:pt>
                <c:pt idx="33">
                  <c:v>208.90412295488781</c:v>
                </c:pt>
                <c:pt idx="34">
                  <c:v>208.90412295488781</c:v>
                </c:pt>
                <c:pt idx="35">
                  <c:v>208.90412295488781</c:v>
                </c:pt>
                <c:pt idx="36">
                  <c:v>208.90412295488781</c:v>
                </c:pt>
                <c:pt idx="37">
                  <c:v>208.90412295488781</c:v>
                </c:pt>
                <c:pt idx="38">
                  <c:v>208.90412295488781</c:v>
                </c:pt>
                <c:pt idx="39">
                  <c:v>208.90412295488781</c:v>
                </c:pt>
                <c:pt idx="40">
                  <c:v>208.90412295488781</c:v>
                </c:pt>
                <c:pt idx="41">
                  <c:v>208.90412295488781</c:v>
                </c:pt>
                <c:pt idx="42">
                  <c:v>208.90412295488781</c:v>
                </c:pt>
                <c:pt idx="43">
                  <c:v>208.90412295488781</c:v>
                </c:pt>
                <c:pt idx="44">
                  <c:v>208.90412295488781</c:v>
                </c:pt>
                <c:pt idx="45">
                  <c:v>208.90412295488781</c:v>
                </c:pt>
                <c:pt idx="46">
                  <c:v>208.90412295488781</c:v>
                </c:pt>
                <c:pt idx="47">
                  <c:v>208.90412295488781</c:v>
                </c:pt>
                <c:pt idx="48">
                  <c:v>208.90412295488781</c:v>
                </c:pt>
                <c:pt idx="49">
                  <c:v>208.90412295488781</c:v>
                </c:pt>
                <c:pt idx="50">
                  <c:v>208.90412295488781</c:v>
                </c:pt>
                <c:pt idx="51">
                  <c:v>208.90412295488781</c:v>
                </c:pt>
                <c:pt idx="52">
                  <c:v>208.90412295488781</c:v>
                </c:pt>
                <c:pt idx="53">
                  <c:v>208.90412295488781</c:v>
                </c:pt>
                <c:pt idx="54">
                  <c:v>208.90412295488781</c:v>
                </c:pt>
                <c:pt idx="55">
                  <c:v>208.90412295488781</c:v>
                </c:pt>
                <c:pt idx="56">
                  <c:v>208.90412295488781</c:v>
                </c:pt>
                <c:pt idx="57">
                  <c:v>208.90412295488781</c:v>
                </c:pt>
                <c:pt idx="58">
                  <c:v>208.90412295488781</c:v>
                </c:pt>
                <c:pt idx="59">
                  <c:v>208.90412295488781</c:v>
                </c:pt>
                <c:pt idx="60">
                  <c:v>208.90412295488781</c:v>
                </c:pt>
                <c:pt idx="61">
                  <c:v>208.90412295488781</c:v>
                </c:pt>
                <c:pt idx="62">
                  <c:v>208.90412295488781</c:v>
                </c:pt>
                <c:pt idx="63">
                  <c:v>208.90412295488781</c:v>
                </c:pt>
                <c:pt idx="64">
                  <c:v>208.90412295488781</c:v>
                </c:pt>
                <c:pt idx="65">
                  <c:v>208.90412295488781</c:v>
                </c:pt>
                <c:pt idx="66">
                  <c:v>208.90412295488781</c:v>
                </c:pt>
                <c:pt idx="67">
                  <c:v>208.90412295488781</c:v>
                </c:pt>
                <c:pt idx="68">
                  <c:v>208.90412295488781</c:v>
                </c:pt>
                <c:pt idx="69">
                  <c:v>208.90412295488781</c:v>
                </c:pt>
                <c:pt idx="70">
                  <c:v>208.90412295488781</c:v>
                </c:pt>
                <c:pt idx="71">
                  <c:v>208.90412295488781</c:v>
                </c:pt>
                <c:pt idx="72">
                  <c:v>208.90412295488781</c:v>
                </c:pt>
                <c:pt idx="73">
                  <c:v>208.90412295488781</c:v>
                </c:pt>
                <c:pt idx="74">
                  <c:v>208.90412295488781</c:v>
                </c:pt>
                <c:pt idx="75">
                  <c:v>208.90412295488781</c:v>
                </c:pt>
                <c:pt idx="76">
                  <c:v>208.90412295488781</c:v>
                </c:pt>
                <c:pt idx="77">
                  <c:v>208.90412295488781</c:v>
                </c:pt>
                <c:pt idx="78">
                  <c:v>208.90412295488781</c:v>
                </c:pt>
                <c:pt idx="79">
                  <c:v>208.90412295488781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7-40E3-9262-44D7FE08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5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'Replacement rate 0.80'!$C$1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0.80'!$C$2:$C$81</c:f>
              <c:numCache>
                <c:formatCode>General</c:formatCode>
                <c:ptCount val="80"/>
                <c:pt idx="0">
                  <c:v>148.20008999999999</c:v>
                </c:pt>
                <c:pt idx="1">
                  <c:v>161.58936</c:v>
                </c:pt>
                <c:pt idx="2">
                  <c:v>174.35480999999999</c:v>
                </c:pt>
                <c:pt idx="3">
                  <c:v>186.49644000000001</c:v>
                </c:pt>
                <c:pt idx="4">
                  <c:v>198.01425</c:v>
                </c:pt>
                <c:pt idx="5">
                  <c:v>208.90823999999998</c:v>
                </c:pt>
                <c:pt idx="6">
                  <c:v>219.17841000000001</c:v>
                </c:pt>
                <c:pt idx="7">
                  <c:v>228.82476</c:v>
                </c:pt>
                <c:pt idx="8">
                  <c:v>237.84728999999999</c:v>
                </c:pt>
                <c:pt idx="9">
                  <c:v>246.24600000000001</c:v>
                </c:pt>
                <c:pt idx="10">
                  <c:v>254.02089000000001</c:v>
                </c:pt>
                <c:pt idx="11">
                  <c:v>261.17196000000001</c:v>
                </c:pt>
                <c:pt idx="12">
                  <c:v>267.69920999999994</c:v>
                </c:pt>
                <c:pt idx="13">
                  <c:v>273.60264000000001</c:v>
                </c:pt>
                <c:pt idx="14">
                  <c:v>278.88225</c:v>
                </c:pt>
                <c:pt idx="15">
                  <c:v>283.53803999999997</c:v>
                </c:pt>
                <c:pt idx="16">
                  <c:v>287.57001000000002</c:v>
                </c:pt>
                <c:pt idx="17">
                  <c:v>290.97816</c:v>
                </c:pt>
                <c:pt idx="18">
                  <c:v>293.76249000000001</c:v>
                </c:pt>
                <c:pt idx="19">
                  <c:v>295.923</c:v>
                </c:pt>
                <c:pt idx="20">
                  <c:v>297.45969000000002</c:v>
                </c:pt>
                <c:pt idx="21">
                  <c:v>298.37256000000002</c:v>
                </c:pt>
                <c:pt idx="22">
                  <c:v>298.66161</c:v>
                </c:pt>
                <c:pt idx="23">
                  <c:v>298.32683999999995</c:v>
                </c:pt>
                <c:pt idx="24">
                  <c:v>297.36824999999999</c:v>
                </c:pt>
                <c:pt idx="25">
                  <c:v>295.78583999999995</c:v>
                </c:pt>
                <c:pt idx="26">
                  <c:v>293.57961</c:v>
                </c:pt>
                <c:pt idx="27">
                  <c:v>290.74955999999992</c:v>
                </c:pt>
                <c:pt idx="28">
                  <c:v>287.29568999999998</c:v>
                </c:pt>
                <c:pt idx="29">
                  <c:v>283.21800000000002</c:v>
                </c:pt>
                <c:pt idx="30">
                  <c:v>278.51648999999998</c:v>
                </c:pt>
                <c:pt idx="31">
                  <c:v>273.19115999999997</c:v>
                </c:pt>
                <c:pt idx="32">
                  <c:v>267.24200999999994</c:v>
                </c:pt>
                <c:pt idx="33">
                  <c:v>260.66904</c:v>
                </c:pt>
                <c:pt idx="34">
                  <c:v>253.47224999999995</c:v>
                </c:pt>
                <c:pt idx="35">
                  <c:v>245.65163999999996</c:v>
                </c:pt>
                <c:pt idx="36">
                  <c:v>237.20720999999998</c:v>
                </c:pt>
                <c:pt idx="37">
                  <c:v>228.13895999999997</c:v>
                </c:pt>
                <c:pt idx="38">
                  <c:v>218.44688999999997</c:v>
                </c:pt>
                <c:pt idx="39">
                  <c:v>208.13099999999994</c:v>
                </c:pt>
                <c:pt idx="40">
                  <c:v>197.19128999999992</c:v>
                </c:pt>
                <c:pt idx="41">
                  <c:v>185.62776000000002</c:v>
                </c:pt>
                <c:pt idx="42">
                  <c:v>173.44040999999993</c:v>
                </c:pt>
                <c:pt idx="43">
                  <c:v>160.62923999999998</c:v>
                </c:pt>
                <c:pt idx="44">
                  <c:v>147.19425000000001</c:v>
                </c:pt>
                <c:pt idx="45">
                  <c:v>117.75540000000001</c:v>
                </c:pt>
                <c:pt idx="46">
                  <c:v>117.75540000000001</c:v>
                </c:pt>
                <c:pt idx="47">
                  <c:v>117.75540000000001</c:v>
                </c:pt>
                <c:pt idx="48">
                  <c:v>117.75540000000001</c:v>
                </c:pt>
                <c:pt idx="49">
                  <c:v>117.75540000000001</c:v>
                </c:pt>
                <c:pt idx="50">
                  <c:v>117.75540000000001</c:v>
                </c:pt>
                <c:pt idx="51">
                  <c:v>117.75540000000001</c:v>
                </c:pt>
                <c:pt idx="52">
                  <c:v>117.75540000000001</c:v>
                </c:pt>
                <c:pt idx="53">
                  <c:v>117.75540000000001</c:v>
                </c:pt>
                <c:pt idx="54">
                  <c:v>117.75540000000001</c:v>
                </c:pt>
                <c:pt idx="55">
                  <c:v>117.75540000000001</c:v>
                </c:pt>
                <c:pt idx="56">
                  <c:v>117.75540000000001</c:v>
                </c:pt>
                <c:pt idx="57">
                  <c:v>117.75540000000001</c:v>
                </c:pt>
                <c:pt idx="58">
                  <c:v>117.75540000000001</c:v>
                </c:pt>
                <c:pt idx="59">
                  <c:v>117.75540000000001</c:v>
                </c:pt>
                <c:pt idx="60">
                  <c:v>117.75540000000001</c:v>
                </c:pt>
                <c:pt idx="61">
                  <c:v>117.75540000000001</c:v>
                </c:pt>
                <c:pt idx="62">
                  <c:v>117.75540000000001</c:v>
                </c:pt>
                <c:pt idx="63">
                  <c:v>117.75540000000001</c:v>
                </c:pt>
                <c:pt idx="64">
                  <c:v>117.75540000000001</c:v>
                </c:pt>
                <c:pt idx="65">
                  <c:v>117.75540000000001</c:v>
                </c:pt>
                <c:pt idx="66">
                  <c:v>117.75540000000001</c:v>
                </c:pt>
                <c:pt idx="67">
                  <c:v>117.75540000000001</c:v>
                </c:pt>
                <c:pt idx="68">
                  <c:v>117.75540000000001</c:v>
                </c:pt>
                <c:pt idx="69">
                  <c:v>117.75540000000001</c:v>
                </c:pt>
                <c:pt idx="70">
                  <c:v>117.75540000000001</c:v>
                </c:pt>
                <c:pt idx="71">
                  <c:v>117.75540000000001</c:v>
                </c:pt>
                <c:pt idx="72">
                  <c:v>117.75540000000001</c:v>
                </c:pt>
                <c:pt idx="73">
                  <c:v>117.75540000000001</c:v>
                </c:pt>
                <c:pt idx="74">
                  <c:v>117.75540000000001</c:v>
                </c:pt>
                <c:pt idx="75">
                  <c:v>117.75540000000001</c:v>
                </c:pt>
                <c:pt idx="76">
                  <c:v>117.75540000000001</c:v>
                </c:pt>
                <c:pt idx="77">
                  <c:v>117.75540000000001</c:v>
                </c:pt>
                <c:pt idx="78">
                  <c:v>117.75540000000001</c:v>
                </c:pt>
                <c:pt idx="79">
                  <c:v>117.75540000000001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2-4654-887D-0753AE14C2B6}"/>
            </c:ext>
          </c:extLst>
        </c:ser>
        <c:ser>
          <c:idx val="1"/>
          <c:order val="1"/>
          <c:tx>
            <c:strRef>
              <c:f>'Replacement rate 0.80'!$F$1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0.80'!$F$2:$F$81</c:f>
              <c:numCache>
                <c:formatCode>General</c:formatCode>
                <c:ptCount val="80"/>
                <c:pt idx="0">
                  <c:v>224.63750387367449</c:v>
                </c:pt>
                <c:pt idx="1">
                  <c:v>224.63750387367449</c:v>
                </c:pt>
                <c:pt idx="2">
                  <c:v>224.63750387367449</c:v>
                </c:pt>
                <c:pt idx="3">
                  <c:v>224.63750387367449</c:v>
                </c:pt>
                <c:pt idx="4">
                  <c:v>224.63750387367449</c:v>
                </c:pt>
                <c:pt idx="5">
                  <c:v>224.63750387367449</c:v>
                </c:pt>
                <c:pt idx="6">
                  <c:v>224.63750387367449</c:v>
                </c:pt>
                <c:pt idx="7">
                  <c:v>224.63750387367449</c:v>
                </c:pt>
                <c:pt idx="8">
                  <c:v>224.63750387367449</c:v>
                </c:pt>
                <c:pt idx="9">
                  <c:v>224.63750387367449</c:v>
                </c:pt>
                <c:pt idx="10">
                  <c:v>224.63750387367449</c:v>
                </c:pt>
                <c:pt idx="11">
                  <c:v>224.63750387367449</c:v>
                </c:pt>
                <c:pt idx="12">
                  <c:v>224.63750387367449</c:v>
                </c:pt>
                <c:pt idx="13">
                  <c:v>224.63750387367449</c:v>
                </c:pt>
                <c:pt idx="14">
                  <c:v>224.63750387367449</c:v>
                </c:pt>
                <c:pt idx="15">
                  <c:v>224.63750387367449</c:v>
                </c:pt>
                <c:pt idx="16">
                  <c:v>224.63750387367449</c:v>
                </c:pt>
                <c:pt idx="17">
                  <c:v>224.63750387367449</c:v>
                </c:pt>
                <c:pt idx="18">
                  <c:v>224.63750387367449</c:v>
                </c:pt>
                <c:pt idx="19">
                  <c:v>224.63750387367449</c:v>
                </c:pt>
                <c:pt idx="20">
                  <c:v>224.63750387367449</c:v>
                </c:pt>
                <c:pt idx="21">
                  <c:v>224.63750387367449</c:v>
                </c:pt>
                <c:pt idx="22">
                  <c:v>224.63750387367449</c:v>
                </c:pt>
                <c:pt idx="23">
                  <c:v>224.63750387367449</c:v>
                </c:pt>
                <c:pt idx="24">
                  <c:v>224.63750387367449</c:v>
                </c:pt>
                <c:pt idx="25">
                  <c:v>224.63750387367449</c:v>
                </c:pt>
                <c:pt idx="26">
                  <c:v>224.63750387367449</c:v>
                </c:pt>
                <c:pt idx="27">
                  <c:v>224.63750387367449</c:v>
                </c:pt>
                <c:pt idx="28">
                  <c:v>224.63750387367449</c:v>
                </c:pt>
                <c:pt idx="29">
                  <c:v>224.63750387367449</c:v>
                </c:pt>
                <c:pt idx="30">
                  <c:v>224.63750387367449</c:v>
                </c:pt>
                <c:pt idx="31">
                  <c:v>224.63750387367449</c:v>
                </c:pt>
                <c:pt idx="32">
                  <c:v>224.63750387367449</c:v>
                </c:pt>
                <c:pt idx="33">
                  <c:v>224.63750387367449</c:v>
                </c:pt>
                <c:pt idx="34">
                  <c:v>224.63750387367449</c:v>
                </c:pt>
                <c:pt idx="35">
                  <c:v>224.63750387367449</c:v>
                </c:pt>
                <c:pt idx="36">
                  <c:v>224.63750387367449</c:v>
                </c:pt>
                <c:pt idx="37">
                  <c:v>224.63750387367449</c:v>
                </c:pt>
                <c:pt idx="38">
                  <c:v>224.63750387367449</c:v>
                </c:pt>
                <c:pt idx="39">
                  <c:v>224.63750387367449</c:v>
                </c:pt>
                <c:pt idx="40">
                  <c:v>224.63750387367449</c:v>
                </c:pt>
                <c:pt idx="41">
                  <c:v>224.63750387367449</c:v>
                </c:pt>
                <c:pt idx="42">
                  <c:v>224.63750387367449</c:v>
                </c:pt>
                <c:pt idx="43">
                  <c:v>224.63750387367449</c:v>
                </c:pt>
                <c:pt idx="44">
                  <c:v>224.63750387367449</c:v>
                </c:pt>
                <c:pt idx="45">
                  <c:v>224.63750387367449</c:v>
                </c:pt>
                <c:pt idx="46">
                  <c:v>224.63750387367449</c:v>
                </c:pt>
                <c:pt idx="47">
                  <c:v>224.63750387367449</c:v>
                </c:pt>
                <c:pt idx="48">
                  <c:v>224.63750387367449</c:v>
                </c:pt>
                <c:pt idx="49">
                  <c:v>224.63750387367449</c:v>
                </c:pt>
                <c:pt idx="50">
                  <c:v>224.63750387367449</c:v>
                </c:pt>
                <c:pt idx="51">
                  <c:v>224.63750387367449</c:v>
                </c:pt>
                <c:pt idx="52">
                  <c:v>224.63750387367449</c:v>
                </c:pt>
                <c:pt idx="53">
                  <c:v>224.63750387367449</c:v>
                </c:pt>
                <c:pt idx="54">
                  <c:v>224.63750387367449</c:v>
                </c:pt>
                <c:pt idx="55">
                  <c:v>224.63750387367449</c:v>
                </c:pt>
                <c:pt idx="56">
                  <c:v>224.63750387367449</c:v>
                </c:pt>
                <c:pt idx="57">
                  <c:v>224.63750387367449</c:v>
                </c:pt>
                <c:pt idx="58">
                  <c:v>224.63750387367449</c:v>
                </c:pt>
                <c:pt idx="59">
                  <c:v>224.63750387367449</c:v>
                </c:pt>
                <c:pt idx="60">
                  <c:v>224.63750387367449</c:v>
                </c:pt>
                <c:pt idx="61">
                  <c:v>224.63750387367449</c:v>
                </c:pt>
                <c:pt idx="62">
                  <c:v>224.63750387367449</c:v>
                </c:pt>
                <c:pt idx="63">
                  <c:v>224.63750387367449</c:v>
                </c:pt>
                <c:pt idx="64">
                  <c:v>224.63750387367449</c:v>
                </c:pt>
                <c:pt idx="65">
                  <c:v>224.63750387367449</c:v>
                </c:pt>
                <c:pt idx="66">
                  <c:v>224.63750387367449</c:v>
                </c:pt>
                <c:pt idx="67">
                  <c:v>224.63750387367449</c:v>
                </c:pt>
                <c:pt idx="68">
                  <c:v>224.63750387367449</c:v>
                </c:pt>
                <c:pt idx="69">
                  <c:v>224.63750387367449</c:v>
                </c:pt>
                <c:pt idx="70">
                  <c:v>224.63750387367449</c:v>
                </c:pt>
                <c:pt idx="71">
                  <c:v>224.63750387367449</c:v>
                </c:pt>
                <c:pt idx="72">
                  <c:v>224.63750387367449</c:v>
                </c:pt>
                <c:pt idx="73">
                  <c:v>224.63750387367449</c:v>
                </c:pt>
                <c:pt idx="74">
                  <c:v>224.63750387367449</c:v>
                </c:pt>
                <c:pt idx="75">
                  <c:v>224.63750387367449</c:v>
                </c:pt>
                <c:pt idx="76">
                  <c:v>224.63750387367449</c:v>
                </c:pt>
                <c:pt idx="77">
                  <c:v>224.63750387367449</c:v>
                </c:pt>
                <c:pt idx="78">
                  <c:v>224.63750387367449</c:v>
                </c:pt>
                <c:pt idx="79">
                  <c:v>224.63750387367449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2-4654-887D-0753AE14C2B6}"/>
            </c:ext>
          </c:extLst>
        </c:ser>
        <c:ser>
          <c:idx val="2"/>
          <c:order val="2"/>
          <c:tx>
            <c:strRef>
              <c:f>'Replacement rate 0.80'!$G$1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0.80'!$G$2:$G$81</c:f>
              <c:numCache>
                <c:formatCode>General</c:formatCode>
                <c:ptCount val="80"/>
                <c:pt idx="0">
                  <c:v>-76.437413873674501</c:v>
                </c:pt>
                <c:pt idx="1">
                  <c:v>-142.54305430229596</c:v>
                </c:pt>
                <c:pt idx="2">
                  <c:v>-198.52747034806231</c:v>
                </c:pt>
                <c:pt idx="3">
                  <c:v>-244.6096330356593</c:v>
                </c:pt>
                <c:pt idx="4">
                  <c:v>-281.01727223076017</c:v>
                </c:pt>
                <c:pt idx="5">
                  <c:v>-307.9872269936651</c:v>
                </c:pt>
                <c:pt idx="6">
                  <c:v>-325.76580994708621</c:v>
                </c:pt>
                <c:pt idx="7">
                  <c:v>-334.60918621864414</c:v>
                </c:pt>
                <c:pt idx="8">
                  <c:v>-334.78376754106444</c:v>
                </c:pt>
                <c:pt idx="9">
                  <c:v>-326.5666221163815</c:v>
                </c:pt>
                <c:pt idx="10">
                  <c:v>-310.2459008747112</c:v>
                </c:pt>
                <c:pt idx="11">
                  <c:v>-286.12128078337412</c:v>
                </c:pt>
                <c:pt idx="12">
                  <c:v>-254.50442588838362</c:v>
                </c:pt>
                <c:pt idx="13">
                  <c:v>-215.71946679759347</c:v>
                </c:pt>
                <c:pt idx="14">
                  <c:v>-170.10349934317171</c:v>
                </c:pt>
                <c:pt idx="15">
                  <c:v>-118.0071031905731</c:v>
                </c:pt>
                <c:pt idx="16">
                  <c:v>-59.794881191870502</c:v>
                </c:pt>
                <c:pt idx="17">
                  <c:v>4.1539796867801897</c:v>
                </c:pt>
                <c:pt idx="18">
                  <c:v>73.445125000576894</c:v>
                </c:pt>
                <c:pt idx="19">
                  <c:v>147.66842612692548</c:v>
                </c:pt>
                <c:pt idx="20">
                  <c:v>226.39734929832801</c:v>
                </c:pt>
                <c:pt idx="21">
                  <c:v>309.18829939658667</c:v>
                </c:pt>
                <c:pt idx="22">
                  <c:v>395.57993749877562</c:v>
                </c:pt>
                <c:pt idx="23">
                  <c:v>485.09247112505216</c:v>
                </c:pt>
                <c:pt idx="24">
                  <c:v>577.2269160963798</c:v>
                </c:pt>
                <c:pt idx="25">
                  <c:v>671.46432886656055</c:v>
                </c:pt>
                <c:pt idx="26">
                  <c:v>767.26500814754843</c:v>
                </c:pt>
                <c:pt idx="27">
                  <c:v>864.06766459977587</c:v>
                </c:pt>
                <c:pt idx="28">
                  <c:v>961.28855731009241</c:v>
                </c:pt>
                <c:pt idx="29">
                  <c:v>1058.3205957288217</c:v>
                </c:pt>
                <c:pt idx="30">
                  <c:v>1154.5324056843001</c:v>
                </c:pt>
                <c:pt idx="31">
                  <c:v>1249.2673580379976</c:v>
                </c:pt>
                <c:pt idx="32">
                  <c:v>1341.842558485843</c:v>
                </c:pt>
                <c:pt idx="33">
                  <c:v>1431.5477969516023</c:v>
                </c:pt>
                <c:pt idx="34">
                  <c:v>1517.6444549559922</c:v>
                </c:pt>
                <c:pt idx="35">
                  <c:v>1599.3643692805576</c:v>
                </c:pt>
                <c:pt idx="36">
                  <c:v>1675.9086501781055</c:v>
                </c:pt>
                <c:pt idx="37">
                  <c:v>1746.4464523115555</c:v>
                </c:pt>
                <c:pt idx="38">
                  <c:v>1810.1136965303433</c:v>
                </c:pt>
                <c:pt idx="39">
                  <c:v>1866.0117405178828</c:v>
                </c:pt>
                <c:pt idx="40">
                  <c:v>1913.2059962649234</c:v>
                </c:pt>
                <c:pt idx="41">
                  <c:v>1950.7244922418461</c:v>
                </c:pt>
                <c:pt idx="42">
                  <c:v>1977.5563780578457</c:v>
                </c:pt>
                <c:pt idx="43">
                  <c:v>1992.6503693064849</c:v>
                </c:pt>
                <c:pt idx="44">
                  <c:v>1994.9131302050698</c:v>
                </c:pt>
                <c:pt idx="45">
                  <c:v>1967.8275515395983</c:v>
                </c:pt>
                <c:pt idx="46">
                  <c:v>1939.658549727508</c:v>
                </c:pt>
                <c:pt idx="47">
                  <c:v>1910.362787842934</c:v>
                </c:pt>
                <c:pt idx="48">
                  <c:v>1879.895195482977</c:v>
                </c:pt>
                <c:pt idx="49">
                  <c:v>1848.2088994286216</c:v>
                </c:pt>
                <c:pt idx="50">
                  <c:v>1815.2551515320922</c:v>
                </c:pt>
                <c:pt idx="51">
                  <c:v>1780.9832537197017</c:v>
                </c:pt>
                <c:pt idx="52">
                  <c:v>1745.3404799948155</c:v>
                </c:pt>
                <c:pt idx="53">
                  <c:v>1708.2719953209337</c:v>
                </c:pt>
                <c:pt idx="54">
                  <c:v>1669.7207712600966</c:v>
                </c:pt>
                <c:pt idx="55">
                  <c:v>1629.6274982368261</c:v>
                </c:pt>
                <c:pt idx="56">
                  <c:v>1587.9304942926249</c:v>
                </c:pt>
                <c:pt idx="57">
                  <c:v>1544.5656101906554</c:v>
                </c:pt>
                <c:pt idx="58">
                  <c:v>1499.4661307246074</c:v>
                </c:pt>
                <c:pt idx="59">
                  <c:v>1452.5626720799173</c:v>
                </c:pt>
                <c:pt idx="60">
                  <c:v>1403.7830750894398</c:v>
                </c:pt>
                <c:pt idx="61">
                  <c:v>1353.0522942193429</c:v>
                </c:pt>
                <c:pt idx="62">
                  <c:v>1300.2922821144423</c:v>
                </c:pt>
                <c:pt idx="63">
                  <c:v>1245.4218695253455</c:v>
                </c:pt>
                <c:pt idx="64">
                  <c:v>1188.356640432685</c:v>
                </c:pt>
                <c:pt idx="65">
                  <c:v>1129.0088021763181</c:v>
                </c:pt>
                <c:pt idx="66">
                  <c:v>1067.2870503896966</c:v>
                </c:pt>
                <c:pt idx="67">
                  <c:v>1003.0964285316101</c:v>
                </c:pt>
                <c:pt idx="68">
                  <c:v>936.33818179920002</c:v>
                </c:pt>
                <c:pt idx="69">
                  <c:v>866.90960519749353</c:v>
                </c:pt>
                <c:pt idx="70">
                  <c:v>794.70388553171881</c:v>
                </c:pt>
                <c:pt idx="71">
                  <c:v>719.60993707931311</c:v>
                </c:pt>
                <c:pt idx="72">
                  <c:v>641.5122306888112</c:v>
                </c:pt>
                <c:pt idx="73">
                  <c:v>560.29061604268918</c:v>
                </c:pt>
                <c:pt idx="74">
                  <c:v>475.82013681072226</c:v>
                </c:pt>
                <c:pt idx="75">
                  <c:v>387.97083840947664</c:v>
                </c:pt>
                <c:pt idx="76">
                  <c:v>296.60756807218115</c:v>
                </c:pt>
                <c:pt idx="77">
                  <c:v>201.58976692139393</c:v>
                </c:pt>
                <c:pt idx="78">
                  <c:v>102.77125372457525</c:v>
                </c:pt>
                <c:pt idx="79">
                  <c:v>-1.1621636986092199E-10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2-4654-887D-0753AE14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5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'Replacement rate 0.80'!$C$1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0.80'!$C$2:$C$81</c:f>
              <c:numCache>
                <c:formatCode>General</c:formatCode>
                <c:ptCount val="80"/>
                <c:pt idx="0">
                  <c:v>148.20008999999999</c:v>
                </c:pt>
                <c:pt idx="1">
                  <c:v>161.58936</c:v>
                </c:pt>
                <c:pt idx="2">
                  <c:v>174.35480999999999</c:v>
                </c:pt>
                <c:pt idx="3">
                  <c:v>186.49644000000001</c:v>
                </c:pt>
                <c:pt idx="4">
                  <c:v>198.01425</c:v>
                </c:pt>
                <c:pt idx="5">
                  <c:v>208.90823999999998</c:v>
                </c:pt>
                <c:pt idx="6">
                  <c:v>219.17841000000001</c:v>
                </c:pt>
                <c:pt idx="7">
                  <c:v>228.82476</c:v>
                </c:pt>
                <c:pt idx="8">
                  <c:v>237.84728999999999</c:v>
                </c:pt>
                <c:pt idx="9">
                  <c:v>246.24600000000001</c:v>
                </c:pt>
                <c:pt idx="10">
                  <c:v>254.02089000000001</c:v>
                </c:pt>
                <c:pt idx="11">
                  <c:v>261.17196000000001</c:v>
                </c:pt>
                <c:pt idx="12">
                  <c:v>267.69920999999994</c:v>
                </c:pt>
                <c:pt idx="13">
                  <c:v>273.60264000000001</c:v>
                </c:pt>
                <c:pt idx="14">
                  <c:v>278.88225</c:v>
                </c:pt>
                <c:pt idx="15">
                  <c:v>283.53803999999997</c:v>
                </c:pt>
                <c:pt idx="16">
                  <c:v>287.57001000000002</c:v>
                </c:pt>
                <c:pt idx="17">
                  <c:v>290.97816</c:v>
                </c:pt>
                <c:pt idx="18">
                  <c:v>293.76249000000001</c:v>
                </c:pt>
                <c:pt idx="19">
                  <c:v>295.923</c:v>
                </c:pt>
                <c:pt idx="20">
                  <c:v>297.45969000000002</c:v>
                </c:pt>
                <c:pt idx="21">
                  <c:v>298.37256000000002</c:v>
                </c:pt>
                <c:pt idx="22">
                  <c:v>298.66161</c:v>
                </c:pt>
                <c:pt idx="23">
                  <c:v>298.32683999999995</c:v>
                </c:pt>
                <c:pt idx="24">
                  <c:v>297.36824999999999</c:v>
                </c:pt>
                <c:pt idx="25">
                  <c:v>295.78583999999995</c:v>
                </c:pt>
                <c:pt idx="26">
                  <c:v>293.57961</c:v>
                </c:pt>
                <c:pt idx="27">
                  <c:v>290.74955999999992</c:v>
                </c:pt>
                <c:pt idx="28">
                  <c:v>287.29568999999998</c:v>
                </c:pt>
                <c:pt idx="29">
                  <c:v>283.21800000000002</c:v>
                </c:pt>
                <c:pt idx="30">
                  <c:v>278.51648999999998</c:v>
                </c:pt>
                <c:pt idx="31">
                  <c:v>273.19115999999997</c:v>
                </c:pt>
                <c:pt idx="32">
                  <c:v>267.24200999999994</c:v>
                </c:pt>
                <c:pt idx="33">
                  <c:v>260.66904</c:v>
                </c:pt>
                <c:pt idx="34">
                  <c:v>253.47224999999995</c:v>
                </c:pt>
                <c:pt idx="35">
                  <c:v>245.65163999999996</c:v>
                </c:pt>
                <c:pt idx="36">
                  <c:v>237.20720999999998</c:v>
                </c:pt>
                <c:pt idx="37">
                  <c:v>228.13895999999997</c:v>
                </c:pt>
                <c:pt idx="38">
                  <c:v>218.44688999999997</c:v>
                </c:pt>
                <c:pt idx="39">
                  <c:v>208.13099999999994</c:v>
                </c:pt>
                <c:pt idx="40">
                  <c:v>197.19128999999992</c:v>
                </c:pt>
                <c:pt idx="41">
                  <c:v>185.62776000000002</c:v>
                </c:pt>
                <c:pt idx="42">
                  <c:v>173.44040999999993</c:v>
                </c:pt>
                <c:pt idx="43">
                  <c:v>160.62923999999998</c:v>
                </c:pt>
                <c:pt idx="44">
                  <c:v>147.19425000000001</c:v>
                </c:pt>
                <c:pt idx="45">
                  <c:v>117.75540000000001</c:v>
                </c:pt>
                <c:pt idx="46">
                  <c:v>117.75540000000001</c:v>
                </c:pt>
                <c:pt idx="47">
                  <c:v>117.75540000000001</c:v>
                </c:pt>
                <c:pt idx="48">
                  <c:v>117.75540000000001</c:v>
                </c:pt>
                <c:pt idx="49">
                  <c:v>117.75540000000001</c:v>
                </c:pt>
                <c:pt idx="50">
                  <c:v>117.75540000000001</c:v>
                </c:pt>
                <c:pt idx="51">
                  <c:v>117.75540000000001</c:v>
                </c:pt>
                <c:pt idx="52">
                  <c:v>117.75540000000001</c:v>
                </c:pt>
                <c:pt idx="53">
                  <c:v>117.75540000000001</c:v>
                </c:pt>
                <c:pt idx="54">
                  <c:v>117.75540000000001</c:v>
                </c:pt>
                <c:pt idx="55">
                  <c:v>117.75540000000001</c:v>
                </c:pt>
                <c:pt idx="56">
                  <c:v>117.75540000000001</c:v>
                </c:pt>
                <c:pt idx="57">
                  <c:v>117.75540000000001</c:v>
                </c:pt>
                <c:pt idx="58">
                  <c:v>117.75540000000001</c:v>
                </c:pt>
                <c:pt idx="59">
                  <c:v>117.75540000000001</c:v>
                </c:pt>
                <c:pt idx="60">
                  <c:v>117.75540000000001</c:v>
                </c:pt>
                <c:pt idx="61">
                  <c:v>117.75540000000001</c:v>
                </c:pt>
                <c:pt idx="62">
                  <c:v>117.75540000000001</c:v>
                </c:pt>
                <c:pt idx="63">
                  <c:v>117.75540000000001</c:v>
                </c:pt>
                <c:pt idx="64">
                  <c:v>117.75540000000001</c:v>
                </c:pt>
                <c:pt idx="65">
                  <c:v>117.75540000000001</c:v>
                </c:pt>
                <c:pt idx="66">
                  <c:v>117.75540000000001</c:v>
                </c:pt>
                <c:pt idx="67">
                  <c:v>117.75540000000001</c:v>
                </c:pt>
                <c:pt idx="68">
                  <c:v>117.75540000000001</c:v>
                </c:pt>
                <c:pt idx="69">
                  <c:v>117.75540000000001</c:v>
                </c:pt>
                <c:pt idx="70">
                  <c:v>117.75540000000001</c:v>
                </c:pt>
                <c:pt idx="71">
                  <c:v>117.75540000000001</c:v>
                </c:pt>
                <c:pt idx="72">
                  <c:v>117.75540000000001</c:v>
                </c:pt>
                <c:pt idx="73">
                  <c:v>117.75540000000001</c:v>
                </c:pt>
                <c:pt idx="74">
                  <c:v>117.75540000000001</c:v>
                </c:pt>
                <c:pt idx="75">
                  <c:v>117.75540000000001</c:v>
                </c:pt>
                <c:pt idx="76">
                  <c:v>117.75540000000001</c:v>
                </c:pt>
                <c:pt idx="77">
                  <c:v>117.75540000000001</c:v>
                </c:pt>
                <c:pt idx="78">
                  <c:v>117.75540000000001</c:v>
                </c:pt>
                <c:pt idx="79">
                  <c:v>117.75540000000001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9-4B83-A9E4-FE5B06096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20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'Replacement rate 0.80'!$C$1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0.80'!$C$2:$C$81</c:f>
              <c:numCache>
                <c:formatCode>General</c:formatCode>
                <c:ptCount val="80"/>
                <c:pt idx="0">
                  <c:v>148.20008999999999</c:v>
                </c:pt>
                <c:pt idx="1">
                  <c:v>161.58936</c:v>
                </c:pt>
                <c:pt idx="2">
                  <c:v>174.35480999999999</c:v>
                </c:pt>
                <c:pt idx="3">
                  <c:v>186.49644000000001</c:v>
                </c:pt>
                <c:pt idx="4">
                  <c:v>198.01425</c:v>
                </c:pt>
                <c:pt idx="5">
                  <c:v>208.90823999999998</c:v>
                </c:pt>
                <c:pt idx="6">
                  <c:v>219.17841000000001</c:v>
                </c:pt>
                <c:pt idx="7">
                  <c:v>228.82476</c:v>
                </c:pt>
                <c:pt idx="8">
                  <c:v>237.84728999999999</c:v>
                </c:pt>
                <c:pt idx="9">
                  <c:v>246.24600000000001</c:v>
                </c:pt>
                <c:pt idx="10">
                  <c:v>254.02089000000001</c:v>
                </c:pt>
                <c:pt idx="11">
                  <c:v>261.17196000000001</c:v>
                </c:pt>
                <c:pt idx="12">
                  <c:v>267.69920999999994</c:v>
                </c:pt>
                <c:pt idx="13">
                  <c:v>273.60264000000001</c:v>
                </c:pt>
                <c:pt idx="14">
                  <c:v>278.88225</c:v>
                </c:pt>
                <c:pt idx="15">
                  <c:v>283.53803999999997</c:v>
                </c:pt>
                <c:pt idx="16">
                  <c:v>287.57001000000002</c:v>
                </c:pt>
                <c:pt idx="17">
                  <c:v>290.97816</c:v>
                </c:pt>
                <c:pt idx="18">
                  <c:v>293.76249000000001</c:v>
                </c:pt>
                <c:pt idx="19">
                  <c:v>295.923</c:v>
                </c:pt>
                <c:pt idx="20">
                  <c:v>297.45969000000002</c:v>
                </c:pt>
                <c:pt idx="21">
                  <c:v>298.37256000000002</c:v>
                </c:pt>
                <c:pt idx="22">
                  <c:v>298.66161</c:v>
                </c:pt>
                <c:pt idx="23">
                  <c:v>298.32683999999995</c:v>
                </c:pt>
                <c:pt idx="24">
                  <c:v>297.36824999999999</c:v>
                </c:pt>
                <c:pt idx="25">
                  <c:v>295.78583999999995</c:v>
                </c:pt>
                <c:pt idx="26">
                  <c:v>293.57961</c:v>
                </c:pt>
                <c:pt idx="27">
                  <c:v>290.74955999999992</c:v>
                </c:pt>
                <c:pt idx="28">
                  <c:v>287.29568999999998</c:v>
                </c:pt>
                <c:pt idx="29">
                  <c:v>283.21800000000002</c:v>
                </c:pt>
                <c:pt idx="30">
                  <c:v>278.51648999999998</c:v>
                </c:pt>
                <c:pt idx="31">
                  <c:v>273.19115999999997</c:v>
                </c:pt>
                <c:pt idx="32">
                  <c:v>267.24200999999994</c:v>
                </c:pt>
                <c:pt idx="33">
                  <c:v>260.66904</c:v>
                </c:pt>
                <c:pt idx="34">
                  <c:v>253.47224999999995</c:v>
                </c:pt>
                <c:pt idx="35">
                  <c:v>245.65163999999996</c:v>
                </c:pt>
                <c:pt idx="36">
                  <c:v>237.20720999999998</c:v>
                </c:pt>
                <c:pt idx="37">
                  <c:v>228.13895999999997</c:v>
                </c:pt>
                <c:pt idx="38">
                  <c:v>218.44688999999997</c:v>
                </c:pt>
                <c:pt idx="39">
                  <c:v>208.13099999999994</c:v>
                </c:pt>
                <c:pt idx="40">
                  <c:v>197.19128999999992</c:v>
                </c:pt>
                <c:pt idx="41">
                  <c:v>185.62776000000002</c:v>
                </c:pt>
                <c:pt idx="42">
                  <c:v>173.44040999999993</c:v>
                </c:pt>
                <c:pt idx="43">
                  <c:v>160.62923999999998</c:v>
                </c:pt>
                <c:pt idx="44">
                  <c:v>147.19425000000001</c:v>
                </c:pt>
                <c:pt idx="45">
                  <c:v>117.75540000000001</c:v>
                </c:pt>
                <c:pt idx="46">
                  <c:v>117.75540000000001</c:v>
                </c:pt>
                <c:pt idx="47">
                  <c:v>117.75540000000001</c:v>
                </c:pt>
                <c:pt idx="48">
                  <c:v>117.75540000000001</c:v>
                </c:pt>
                <c:pt idx="49">
                  <c:v>117.75540000000001</c:v>
                </c:pt>
                <c:pt idx="50">
                  <c:v>117.75540000000001</c:v>
                </c:pt>
                <c:pt idx="51">
                  <c:v>117.75540000000001</c:v>
                </c:pt>
                <c:pt idx="52">
                  <c:v>117.75540000000001</c:v>
                </c:pt>
                <c:pt idx="53">
                  <c:v>117.75540000000001</c:v>
                </c:pt>
                <c:pt idx="54">
                  <c:v>117.75540000000001</c:v>
                </c:pt>
                <c:pt idx="55">
                  <c:v>117.75540000000001</c:v>
                </c:pt>
                <c:pt idx="56">
                  <c:v>117.75540000000001</c:v>
                </c:pt>
                <c:pt idx="57">
                  <c:v>117.75540000000001</c:v>
                </c:pt>
                <c:pt idx="58">
                  <c:v>117.75540000000001</c:v>
                </c:pt>
                <c:pt idx="59">
                  <c:v>117.75540000000001</c:v>
                </c:pt>
                <c:pt idx="60">
                  <c:v>117.75540000000001</c:v>
                </c:pt>
                <c:pt idx="61">
                  <c:v>117.75540000000001</c:v>
                </c:pt>
                <c:pt idx="62">
                  <c:v>117.75540000000001</c:v>
                </c:pt>
                <c:pt idx="63">
                  <c:v>117.75540000000001</c:v>
                </c:pt>
                <c:pt idx="64">
                  <c:v>117.75540000000001</c:v>
                </c:pt>
                <c:pt idx="65">
                  <c:v>117.75540000000001</c:v>
                </c:pt>
                <c:pt idx="66">
                  <c:v>117.75540000000001</c:v>
                </c:pt>
                <c:pt idx="67">
                  <c:v>117.75540000000001</c:v>
                </c:pt>
                <c:pt idx="68">
                  <c:v>117.75540000000001</c:v>
                </c:pt>
                <c:pt idx="69">
                  <c:v>117.75540000000001</c:v>
                </c:pt>
                <c:pt idx="70">
                  <c:v>117.75540000000001</c:v>
                </c:pt>
                <c:pt idx="71">
                  <c:v>117.75540000000001</c:v>
                </c:pt>
                <c:pt idx="72">
                  <c:v>117.75540000000001</c:v>
                </c:pt>
                <c:pt idx="73">
                  <c:v>117.75540000000001</c:v>
                </c:pt>
                <c:pt idx="74">
                  <c:v>117.75540000000001</c:v>
                </c:pt>
                <c:pt idx="75">
                  <c:v>117.75540000000001</c:v>
                </c:pt>
                <c:pt idx="76">
                  <c:v>117.75540000000001</c:v>
                </c:pt>
                <c:pt idx="77">
                  <c:v>117.75540000000001</c:v>
                </c:pt>
                <c:pt idx="78">
                  <c:v>117.75540000000001</c:v>
                </c:pt>
                <c:pt idx="79">
                  <c:v>117.75540000000001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4-4438-83D2-DBB4D030D690}"/>
            </c:ext>
          </c:extLst>
        </c:ser>
        <c:ser>
          <c:idx val="1"/>
          <c:order val="1"/>
          <c:tx>
            <c:strRef>
              <c:f>'Replacement rate 0.80'!$F$1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'Replacement rate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'Replacement rate 0.80'!$F$2:$F$81</c:f>
              <c:numCache>
                <c:formatCode>General</c:formatCode>
                <c:ptCount val="80"/>
                <c:pt idx="0">
                  <c:v>224.63750387367449</c:v>
                </c:pt>
                <c:pt idx="1">
                  <c:v>224.63750387367449</c:v>
                </c:pt>
                <c:pt idx="2">
                  <c:v>224.63750387367449</c:v>
                </c:pt>
                <c:pt idx="3">
                  <c:v>224.63750387367449</c:v>
                </c:pt>
                <c:pt idx="4">
                  <c:v>224.63750387367449</c:v>
                </c:pt>
                <c:pt idx="5">
                  <c:v>224.63750387367449</c:v>
                </c:pt>
                <c:pt idx="6">
                  <c:v>224.63750387367449</c:v>
                </c:pt>
                <c:pt idx="7">
                  <c:v>224.63750387367449</c:v>
                </c:pt>
                <c:pt idx="8">
                  <c:v>224.63750387367449</c:v>
                </c:pt>
                <c:pt idx="9">
                  <c:v>224.63750387367449</c:v>
                </c:pt>
                <c:pt idx="10">
                  <c:v>224.63750387367449</c:v>
                </c:pt>
                <c:pt idx="11">
                  <c:v>224.63750387367449</c:v>
                </c:pt>
                <c:pt idx="12">
                  <c:v>224.63750387367449</c:v>
                </c:pt>
                <c:pt idx="13">
                  <c:v>224.63750387367449</c:v>
                </c:pt>
                <c:pt idx="14">
                  <c:v>224.63750387367449</c:v>
                </c:pt>
                <c:pt idx="15">
                  <c:v>224.63750387367449</c:v>
                </c:pt>
                <c:pt idx="16">
                  <c:v>224.63750387367449</c:v>
                </c:pt>
                <c:pt idx="17">
                  <c:v>224.63750387367449</c:v>
                </c:pt>
                <c:pt idx="18">
                  <c:v>224.63750387367449</c:v>
                </c:pt>
                <c:pt idx="19">
                  <c:v>224.63750387367449</c:v>
                </c:pt>
                <c:pt idx="20">
                  <c:v>224.63750387367449</c:v>
                </c:pt>
                <c:pt idx="21">
                  <c:v>224.63750387367449</c:v>
                </c:pt>
                <c:pt idx="22">
                  <c:v>224.63750387367449</c:v>
                </c:pt>
                <c:pt idx="23">
                  <c:v>224.63750387367449</c:v>
                </c:pt>
                <c:pt idx="24">
                  <c:v>224.63750387367449</c:v>
                </c:pt>
                <c:pt idx="25">
                  <c:v>224.63750387367449</c:v>
                </c:pt>
                <c:pt idx="26">
                  <c:v>224.63750387367449</c:v>
                </c:pt>
                <c:pt idx="27">
                  <c:v>224.63750387367449</c:v>
                </c:pt>
                <c:pt idx="28">
                  <c:v>224.63750387367449</c:v>
                </c:pt>
                <c:pt idx="29">
                  <c:v>224.63750387367449</c:v>
                </c:pt>
                <c:pt idx="30">
                  <c:v>224.63750387367449</c:v>
                </c:pt>
                <c:pt idx="31">
                  <c:v>224.63750387367449</c:v>
                </c:pt>
                <c:pt idx="32">
                  <c:v>224.63750387367449</c:v>
                </c:pt>
                <c:pt idx="33">
                  <c:v>224.63750387367449</c:v>
                </c:pt>
                <c:pt idx="34">
                  <c:v>224.63750387367449</c:v>
                </c:pt>
                <c:pt idx="35">
                  <c:v>224.63750387367449</c:v>
                </c:pt>
                <c:pt idx="36">
                  <c:v>224.63750387367449</c:v>
                </c:pt>
                <c:pt idx="37">
                  <c:v>224.63750387367449</c:v>
                </c:pt>
                <c:pt idx="38">
                  <c:v>224.63750387367449</c:v>
                </c:pt>
                <c:pt idx="39">
                  <c:v>224.63750387367449</c:v>
                </c:pt>
                <c:pt idx="40">
                  <c:v>224.63750387367449</c:v>
                </c:pt>
                <c:pt idx="41">
                  <c:v>224.63750387367449</c:v>
                </c:pt>
                <c:pt idx="42">
                  <c:v>224.63750387367449</c:v>
                </c:pt>
                <c:pt idx="43">
                  <c:v>224.63750387367449</c:v>
                </c:pt>
                <c:pt idx="44">
                  <c:v>224.63750387367449</c:v>
                </c:pt>
                <c:pt idx="45">
                  <c:v>224.63750387367449</c:v>
                </c:pt>
                <c:pt idx="46">
                  <c:v>224.63750387367449</c:v>
                </c:pt>
                <c:pt idx="47">
                  <c:v>224.63750387367449</c:v>
                </c:pt>
                <c:pt idx="48">
                  <c:v>224.63750387367449</c:v>
                </c:pt>
                <c:pt idx="49">
                  <c:v>224.63750387367449</c:v>
                </c:pt>
                <c:pt idx="50">
                  <c:v>224.63750387367449</c:v>
                </c:pt>
                <c:pt idx="51">
                  <c:v>224.63750387367449</c:v>
                </c:pt>
                <c:pt idx="52">
                  <c:v>224.63750387367449</c:v>
                </c:pt>
                <c:pt idx="53">
                  <c:v>224.63750387367449</c:v>
                </c:pt>
                <c:pt idx="54">
                  <c:v>224.63750387367449</c:v>
                </c:pt>
                <c:pt idx="55">
                  <c:v>224.63750387367449</c:v>
                </c:pt>
                <c:pt idx="56">
                  <c:v>224.63750387367449</c:v>
                </c:pt>
                <c:pt idx="57">
                  <c:v>224.63750387367449</c:v>
                </c:pt>
                <c:pt idx="58">
                  <c:v>224.63750387367449</c:v>
                </c:pt>
                <c:pt idx="59">
                  <c:v>224.63750387367449</c:v>
                </c:pt>
                <c:pt idx="60">
                  <c:v>224.63750387367449</c:v>
                </c:pt>
                <c:pt idx="61">
                  <c:v>224.63750387367449</c:v>
                </c:pt>
                <c:pt idx="62">
                  <c:v>224.63750387367449</c:v>
                </c:pt>
                <c:pt idx="63">
                  <c:v>224.63750387367449</c:v>
                </c:pt>
                <c:pt idx="64">
                  <c:v>224.63750387367449</c:v>
                </c:pt>
                <c:pt idx="65">
                  <c:v>224.63750387367449</c:v>
                </c:pt>
                <c:pt idx="66">
                  <c:v>224.63750387367449</c:v>
                </c:pt>
                <c:pt idx="67">
                  <c:v>224.63750387367449</c:v>
                </c:pt>
                <c:pt idx="68">
                  <c:v>224.63750387367449</c:v>
                </c:pt>
                <c:pt idx="69">
                  <c:v>224.63750387367449</c:v>
                </c:pt>
                <c:pt idx="70">
                  <c:v>224.63750387367449</c:v>
                </c:pt>
                <c:pt idx="71">
                  <c:v>224.63750387367449</c:v>
                </c:pt>
                <c:pt idx="72">
                  <c:v>224.63750387367449</c:v>
                </c:pt>
                <c:pt idx="73">
                  <c:v>224.63750387367449</c:v>
                </c:pt>
                <c:pt idx="74">
                  <c:v>224.63750387367449</c:v>
                </c:pt>
                <c:pt idx="75">
                  <c:v>224.63750387367449</c:v>
                </c:pt>
                <c:pt idx="76">
                  <c:v>224.63750387367449</c:v>
                </c:pt>
                <c:pt idx="77">
                  <c:v>224.63750387367449</c:v>
                </c:pt>
                <c:pt idx="78">
                  <c:v>224.63750387367449</c:v>
                </c:pt>
                <c:pt idx="79">
                  <c:v>224.63750387367449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4-4438-83D2-DBB4D030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5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+ rr 0.80'!$C$1</c:f>
              <c:strCache>
                <c:ptCount val="1"/>
                <c:pt idx="0">
                  <c:v>Y (data, kSEK)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0.80'!$C$2:$C$81</c:f>
              <c:numCache>
                <c:formatCode>General</c:formatCode>
                <c:ptCount val="80"/>
                <c:pt idx="0">
                  <c:v>103.96157242457545</c:v>
                </c:pt>
                <c:pt idx="1">
                  <c:v>111.78663701567253</c:v>
                </c:pt>
                <c:pt idx="2">
                  <c:v>120.20068496308873</c:v>
                </c:pt>
                <c:pt idx="3">
                  <c:v>129.24804834740723</c:v>
                </c:pt>
                <c:pt idx="4">
                  <c:v>138.9763960724809</c:v>
                </c:pt>
                <c:pt idx="5">
                  <c:v>149.436985024173</c:v>
                </c:pt>
                <c:pt idx="6">
                  <c:v>157.04480903243098</c:v>
                </c:pt>
                <c:pt idx="7">
                  <c:v>172.922611606549</c:v>
                </c:pt>
                <c:pt idx="8">
                  <c:v>186.30920652136501</c:v>
                </c:pt>
                <c:pt idx="9">
                  <c:v>200.07439612242098</c:v>
                </c:pt>
                <c:pt idx="10">
                  <c:v>211.63937431354202</c:v>
                </c:pt>
                <c:pt idx="11">
                  <c:v>223.071024156302</c:v>
                </c:pt>
                <c:pt idx="12">
                  <c:v>230.83957477597102</c:v>
                </c:pt>
                <c:pt idx="13">
                  <c:v>239.79522373187001</c:v>
                </c:pt>
                <c:pt idx="14">
                  <c:v>245.88202212063999</c:v>
                </c:pt>
                <c:pt idx="15">
                  <c:v>251.176659979493</c:v>
                </c:pt>
                <c:pt idx="16">
                  <c:v>254.62537325783902</c:v>
                </c:pt>
                <c:pt idx="17">
                  <c:v>257.78339902117301</c:v>
                </c:pt>
                <c:pt idx="18">
                  <c:v>258.16720434811901</c:v>
                </c:pt>
                <c:pt idx="19">
                  <c:v>262.71357258155399</c:v>
                </c:pt>
                <c:pt idx="20">
                  <c:v>259.94943637321603</c:v>
                </c:pt>
                <c:pt idx="21">
                  <c:v>266.666490677355</c:v>
                </c:pt>
                <c:pt idx="22">
                  <c:v>270.51144165783398</c:v>
                </c:pt>
                <c:pt idx="23">
                  <c:v>269.57560561982297</c:v>
                </c:pt>
                <c:pt idx="24">
                  <c:v>272.98544376052104</c:v>
                </c:pt>
                <c:pt idx="25">
                  <c:v>275.11577732580599</c:v>
                </c:pt>
                <c:pt idx="26">
                  <c:v>273.82374970991503</c:v>
                </c:pt>
                <c:pt idx="27">
                  <c:v>274.30654038113602</c:v>
                </c:pt>
                <c:pt idx="28">
                  <c:v>275.680149735942</c:v>
                </c:pt>
                <c:pt idx="29">
                  <c:v>269.80370921571301</c:v>
                </c:pt>
                <c:pt idx="30">
                  <c:v>274.15536440259399</c:v>
                </c:pt>
                <c:pt idx="31">
                  <c:v>270.95003961428398</c:v>
                </c:pt>
                <c:pt idx="32">
                  <c:v>271.530832161322</c:v>
                </c:pt>
                <c:pt idx="33">
                  <c:v>264.64420144152797</c:v>
                </c:pt>
                <c:pt idx="34">
                  <c:v>259.18513469823398</c:v>
                </c:pt>
                <c:pt idx="35">
                  <c:v>258.28635968002197</c:v>
                </c:pt>
                <c:pt idx="36">
                  <c:v>254.07854679993602</c:v>
                </c:pt>
                <c:pt idx="37">
                  <c:v>248.67907797277502</c:v>
                </c:pt>
                <c:pt idx="38">
                  <c:v>246.65368186021499</c:v>
                </c:pt>
                <c:pt idx="39">
                  <c:v>238.16079732946301</c:v>
                </c:pt>
                <c:pt idx="40">
                  <c:v>227.80984630185401</c:v>
                </c:pt>
                <c:pt idx="41">
                  <c:v>226.11058578018699</c:v>
                </c:pt>
                <c:pt idx="42">
                  <c:v>218.401894769308</c:v>
                </c:pt>
                <c:pt idx="43">
                  <c:v>212.05124428849999</c:v>
                </c:pt>
                <c:pt idx="44">
                  <c:v>203.381593410958</c:v>
                </c:pt>
                <c:pt idx="45">
                  <c:v>198.21361145982502</c:v>
                </c:pt>
                <c:pt idx="46">
                  <c:v>186.56640533738798</c:v>
                </c:pt>
                <c:pt idx="47">
                  <c:v>179.77312930178599</c:v>
                </c:pt>
                <c:pt idx="48">
                  <c:v>174.56620361331301</c:v>
                </c:pt>
                <c:pt idx="49">
                  <c:v>169.221032830848</c:v>
                </c:pt>
                <c:pt idx="50">
                  <c:v>161.18904832209302</c:v>
                </c:pt>
                <c:pt idx="51">
                  <c:v>155.421771660498</c:v>
                </c:pt>
                <c:pt idx="52">
                  <c:v>151.49042222375502</c:v>
                </c:pt>
                <c:pt idx="53">
                  <c:v>146.83410933271901</c:v>
                </c:pt>
                <c:pt idx="54">
                  <c:v>143.04990695171801</c:v>
                </c:pt>
                <c:pt idx="55">
                  <c:v>139.96864093103699</c:v>
                </c:pt>
                <c:pt idx="56">
                  <c:v>139.96864093103699</c:v>
                </c:pt>
                <c:pt idx="57">
                  <c:v>139.96864093103699</c:v>
                </c:pt>
                <c:pt idx="58">
                  <c:v>139.96864093103699</c:v>
                </c:pt>
                <c:pt idx="59">
                  <c:v>139.96864093103699</c:v>
                </c:pt>
                <c:pt idx="60">
                  <c:v>139.96864093103699</c:v>
                </c:pt>
                <c:pt idx="61">
                  <c:v>139.96864093103699</c:v>
                </c:pt>
                <c:pt idx="62">
                  <c:v>139.96864093103699</c:v>
                </c:pt>
                <c:pt idx="63">
                  <c:v>139.96864093103699</c:v>
                </c:pt>
                <c:pt idx="64">
                  <c:v>139.96864093103699</c:v>
                </c:pt>
                <c:pt idx="65">
                  <c:v>139.96864093103699</c:v>
                </c:pt>
                <c:pt idx="66">
                  <c:v>139.96864093103699</c:v>
                </c:pt>
                <c:pt idx="67">
                  <c:v>139.96864093103699</c:v>
                </c:pt>
                <c:pt idx="68">
                  <c:v>139.96864093103699</c:v>
                </c:pt>
                <c:pt idx="69">
                  <c:v>139.96864093103699</c:v>
                </c:pt>
                <c:pt idx="70">
                  <c:v>139.96864093103699</c:v>
                </c:pt>
                <c:pt idx="71">
                  <c:v>139.96864093103699</c:v>
                </c:pt>
                <c:pt idx="72">
                  <c:v>139.96864093103699</c:v>
                </c:pt>
                <c:pt idx="73">
                  <c:v>139.96864093103699</c:v>
                </c:pt>
                <c:pt idx="74">
                  <c:v>139.96864093103699</c:v>
                </c:pt>
                <c:pt idx="75">
                  <c:v>139.96864093103699</c:v>
                </c:pt>
                <c:pt idx="76">
                  <c:v>139.96864093103699</c:v>
                </c:pt>
                <c:pt idx="77">
                  <c:v>139.96864093103699</c:v>
                </c:pt>
                <c:pt idx="78">
                  <c:v>139.96864093103699</c:v>
                </c:pt>
                <c:pt idx="79">
                  <c:v>139.96864093103699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9-47F7-A82B-D032A7472E06}"/>
            </c:ext>
          </c:extLst>
        </c:ser>
        <c:ser>
          <c:idx val="1"/>
          <c:order val="1"/>
          <c:tx>
            <c:strRef>
              <c:f>'Data + rr 0.80'!$F$1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0.80'!$F$2:$F$81</c:f>
              <c:numCache>
                <c:formatCode>General</c:formatCode>
                <c:ptCount val="80"/>
                <c:pt idx="0">
                  <c:v>201.95794885182423</c:v>
                </c:pt>
                <c:pt idx="1">
                  <c:v>201.95794885182423</c:v>
                </c:pt>
                <c:pt idx="2">
                  <c:v>201.95794885182423</c:v>
                </c:pt>
                <c:pt idx="3">
                  <c:v>201.95794885182423</c:v>
                </c:pt>
                <c:pt idx="4">
                  <c:v>201.95794885182423</c:v>
                </c:pt>
                <c:pt idx="5">
                  <c:v>201.95794885182423</c:v>
                </c:pt>
                <c:pt idx="6">
                  <c:v>201.95794885182423</c:v>
                </c:pt>
                <c:pt idx="7">
                  <c:v>201.95794885182423</c:v>
                </c:pt>
                <c:pt idx="8">
                  <c:v>201.95794885182423</c:v>
                </c:pt>
                <c:pt idx="9">
                  <c:v>201.95794885182423</c:v>
                </c:pt>
                <c:pt idx="10">
                  <c:v>201.95794885182423</c:v>
                </c:pt>
                <c:pt idx="11">
                  <c:v>201.95794885182423</c:v>
                </c:pt>
                <c:pt idx="12">
                  <c:v>201.95794885182423</c:v>
                </c:pt>
                <c:pt idx="13">
                  <c:v>201.95794885182423</c:v>
                </c:pt>
                <c:pt idx="14">
                  <c:v>201.95794885182423</c:v>
                </c:pt>
                <c:pt idx="15">
                  <c:v>201.95794885182423</c:v>
                </c:pt>
                <c:pt idx="16">
                  <c:v>201.95794885182423</c:v>
                </c:pt>
                <c:pt idx="17">
                  <c:v>201.95794885182423</c:v>
                </c:pt>
                <c:pt idx="18">
                  <c:v>201.95794885182423</c:v>
                </c:pt>
                <c:pt idx="19">
                  <c:v>201.95794885182423</c:v>
                </c:pt>
                <c:pt idx="20">
                  <c:v>201.95794885182423</c:v>
                </c:pt>
                <c:pt idx="21">
                  <c:v>201.95794885182423</c:v>
                </c:pt>
                <c:pt idx="22">
                  <c:v>201.95794885182423</c:v>
                </c:pt>
                <c:pt idx="23">
                  <c:v>201.95794885182423</c:v>
                </c:pt>
                <c:pt idx="24">
                  <c:v>201.95794885182423</c:v>
                </c:pt>
                <c:pt idx="25">
                  <c:v>201.95794885182423</c:v>
                </c:pt>
                <c:pt idx="26">
                  <c:v>201.95794885182423</c:v>
                </c:pt>
                <c:pt idx="27">
                  <c:v>201.95794885182423</c:v>
                </c:pt>
                <c:pt idx="28">
                  <c:v>201.95794885182423</c:v>
                </c:pt>
                <c:pt idx="29">
                  <c:v>201.95794885182423</c:v>
                </c:pt>
                <c:pt idx="30">
                  <c:v>201.95794885182423</c:v>
                </c:pt>
                <c:pt idx="31">
                  <c:v>201.95794885182423</c:v>
                </c:pt>
                <c:pt idx="32">
                  <c:v>201.95794885182423</c:v>
                </c:pt>
                <c:pt idx="33">
                  <c:v>201.95794885182423</c:v>
                </c:pt>
                <c:pt idx="34">
                  <c:v>201.95794885182423</c:v>
                </c:pt>
                <c:pt idx="35">
                  <c:v>201.95794885182423</c:v>
                </c:pt>
                <c:pt idx="36">
                  <c:v>201.95794885182423</c:v>
                </c:pt>
                <c:pt idx="37">
                  <c:v>201.95794885182423</c:v>
                </c:pt>
                <c:pt idx="38">
                  <c:v>201.95794885182423</c:v>
                </c:pt>
                <c:pt idx="39">
                  <c:v>201.95794885182423</c:v>
                </c:pt>
                <c:pt idx="40">
                  <c:v>201.95794885182423</c:v>
                </c:pt>
                <c:pt idx="41">
                  <c:v>201.95794885182423</c:v>
                </c:pt>
                <c:pt idx="42">
                  <c:v>201.95794885182423</c:v>
                </c:pt>
                <c:pt idx="43">
                  <c:v>201.95794885182423</c:v>
                </c:pt>
                <c:pt idx="44">
                  <c:v>201.95794885182423</c:v>
                </c:pt>
                <c:pt idx="45">
                  <c:v>201.95794885182423</c:v>
                </c:pt>
                <c:pt idx="46">
                  <c:v>201.95794885182423</c:v>
                </c:pt>
                <c:pt idx="47">
                  <c:v>201.95794885182423</c:v>
                </c:pt>
                <c:pt idx="48">
                  <c:v>201.95794885182423</c:v>
                </c:pt>
                <c:pt idx="49">
                  <c:v>201.95794885182423</c:v>
                </c:pt>
                <c:pt idx="50">
                  <c:v>201.95794885182423</c:v>
                </c:pt>
                <c:pt idx="51">
                  <c:v>201.95794885182423</c:v>
                </c:pt>
                <c:pt idx="52">
                  <c:v>201.95794885182423</c:v>
                </c:pt>
                <c:pt idx="53">
                  <c:v>201.95794885182423</c:v>
                </c:pt>
                <c:pt idx="54">
                  <c:v>201.95794885182423</c:v>
                </c:pt>
                <c:pt idx="55">
                  <c:v>201.95794885182423</c:v>
                </c:pt>
                <c:pt idx="56">
                  <c:v>201.95794885182423</c:v>
                </c:pt>
                <c:pt idx="57">
                  <c:v>201.95794885182423</c:v>
                </c:pt>
                <c:pt idx="58">
                  <c:v>201.95794885182423</c:v>
                </c:pt>
                <c:pt idx="59">
                  <c:v>201.95794885182423</c:v>
                </c:pt>
                <c:pt idx="60">
                  <c:v>201.95794885182423</c:v>
                </c:pt>
                <c:pt idx="61">
                  <c:v>201.95794885182423</c:v>
                </c:pt>
                <c:pt idx="62">
                  <c:v>201.95794885182423</c:v>
                </c:pt>
                <c:pt idx="63">
                  <c:v>201.95794885182423</c:v>
                </c:pt>
                <c:pt idx="64">
                  <c:v>201.95794885182423</c:v>
                </c:pt>
                <c:pt idx="65">
                  <c:v>201.95794885182423</c:v>
                </c:pt>
                <c:pt idx="66">
                  <c:v>201.95794885182423</c:v>
                </c:pt>
                <c:pt idx="67">
                  <c:v>201.95794885182423</c:v>
                </c:pt>
                <c:pt idx="68">
                  <c:v>201.95794885182423</c:v>
                </c:pt>
                <c:pt idx="69">
                  <c:v>201.95794885182423</c:v>
                </c:pt>
                <c:pt idx="70">
                  <c:v>201.95794885182423</c:v>
                </c:pt>
                <c:pt idx="71">
                  <c:v>201.95794885182423</c:v>
                </c:pt>
                <c:pt idx="72">
                  <c:v>201.95794885182423</c:v>
                </c:pt>
                <c:pt idx="73">
                  <c:v>201.95794885182423</c:v>
                </c:pt>
                <c:pt idx="74">
                  <c:v>201.95794885182423</c:v>
                </c:pt>
                <c:pt idx="75">
                  <c:v>201.95794885182423</c:v>
                </c:pt>
                <c:pt idx="76">
                  <c:v>201.95794885182423</c:v>
                </c:pt>
                <c:pt idx="77">
                  <c:v>201.95794885182423</c:v>
                </c:pt>
                <c:pt idx="78">
                  <c:v>201.95794885182423</c:v>
                </c:pt>
                <c:pt idx="79">
                  <c:v>201.95794885182423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9-47F7-A82B-D032A7472E06}"/>
            </c:ext>
          </c:extLst>
        </c:ser>
        <c:ser>
          <c:idx val="2"/>
          <c:order val="2"/>
          <c:tx>
            <c:strRef>
              <c:f>'Data + rr 0.80'!$G$1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0.80'!$G$2:$G$81</c:f>
              <c:numCache>
                <c:formatCode>General</c:formatCode>
                <c:ptCount val="80"/>
                <c:pt idx="0">
                  <c:v>-97.996376427248777</c:v>
                </c:pt>
                <c:pt idx="1">
                  <c:v>-192.08754332049045</c:v>
                </c:pt>
                <c:pt idx="2">
                  <c:v>-281.52830894204556</c:v>
                </c:pt>
                <c:pt idx="3">
                  <c:v>-365.49934180414436</c:v>
                </c:pt>
                <c:pt idx="4">
                  <c:v>-443.10086825565349</c:v>
                </c:pt>
                <c:pt idx="5">
                  <c:v>-513.34586681353085</c:v>
                </c:pt>
                <c:pt idx="6">
                  <c:v>-578.79284130546534</c:v>
                </c:pt>
                <c:pt idx="7">
                  <c:v>-630.97989220295915</c:v>
                </c:pt>
                <c:pt idx="8">
                  <c:v>-671.86783022153668</c:v>
                </c:pt>
                <c:pt idx="9">
                  <c:v>-700.62609615980148</c:v>
                </c:pt>
                <c:pt idx="10">
                  <c:v>-718.96971454447578</c:v>
                </c:pt>
                <c:pt idx="11">
                  <c:v>-726.61542782177708</c:v>
                </c:pt>
                <c:pt idx="12">
                  <c:v>-726.79841901050133</c:v>
                </c:pt>
                <c:pt idx="13">
                  <c:v>-718.03308089087557</c:v>
                </c:pt>
                <c:pt idx="14">
                  <c:v>-702.83033085769489</c:v>
                </c:pt>
                <c:pt idx="15">
                  <c:v>-681.72483296433393</c:v>
                </c:pt>
                <c:pt idx="16">
                  <c:v>-656.32640187689253</c:v>
                </c:pt>
                <c:pt idx="17">
                  <c:v>-626.75400778261951</c:v>
                </c:pt>
                <c:pt idx="18">
                  <c:v>-595.61491259762954</c:v>
                </c:pt>
                <c:pt idx="19">
                  <c:v>-558.68388537180499</c:v>
                </c:pt>
                <c:pt idx="20">
                  <c:v>-523.03975326528541</c:v>
                </c:pt>
                <c:pt idx="21">
                  <c:v>-479.25280157036605</c:v>
                </c:pt>
                <c:pt idx="22">
                  <c:v>-429.86942082717098</c:v>
                </c:pt>
                <c:pt idx="23">
                  <c:v>-379.44654089225912</c:v>
                </c:pt>
                <c:pt idx="24">
                  <c:v>-323.59690761925265</c:v>
                </c:pt>
                <c:pt idx="25">
                  <c:v>-263.38295545004098</c:v>
                </c:pt>
                <c:pt idx="26">
                  <c:v>-202.05247280995181</c:v>
                </c:pt>
                <c:pt idx="27">
                  <c:v>-137.78598019303809</c:v>
                </c:pt>
                <c:pt idx="28">
                  <c:v>-69.575218516641854</c:v>
                </c:pt>
                <c:pt idx="29">
                  <c:v>-4.5124668934187468</c:v>
                </c:pt>
                <c:pt idx="30">
                  <c:v>67.504449981614272</c:v>
                </c:pt>
                <c:pt idx="31">
                  <c:v>139.19671874333861</c:v>
                </c:pt>
                <c:pt idx="32">
                  <c:v>214.33747080256992</c:v>
                </c:pt>
                <c:pt idx="33">
                  <c:v>285.59722222437654</c:v>
                </c:pt>
                <c:pt idx="34">
                  <c:v>354.24829695976143</c:v>
                </c:pt>
                <c:pt idx="35">
                  <c:v>424.74663966634967</c:v>
                </c:pt>
                <c:pt idx="36">
                  <c:v>493.85710320111548</c:v>
                </c:pt>
                <c:pt idx="37">
                  <c:v>560.33251645011103</c:v>
                </c:pt>
                <c:pt idx="38">
                  <c:v>627.44155011650628</c:v>
                </c:pt>
                <c:pt idx="39">
                  <c:v>688.74206059880532</c:v>
                </c:pt>
                <c:pt idx="40">
                  <c:v>742.14364047278741</c:v>
                </c:pt>
                <c:pt idx="41">
                  <c:v>795.98202302006166</c:v>
                </c:pt>
                <c:pt idx="42">
                  <c:v>844.26524985834806</c:v>
                </c:pt>
                <c:pt idx="43">
                  <c:v>888.12915528935775</c:v>
                </c:pt>
                <c:pt idx="44">
                  <c:v>925.07796606006593</c:v>
                </c:pt>
                <c:pt idx="45">
                  <c:v>958.33674731046938</c:v>
                </c:pt>
                <c:pt idx="46">
                  <c:v>981.27867368845193</c:v>
                </c:pt>
                <c:pt idx="47">
                  <c:v>998.34500108595182</c:v>
                </c:pt>
                <c:pt idx="48">
                  <c:v>1010.8870558908787</c:v>
                </c:pt>
                <c:pt idx="49">
                  <c:v>1018.5856221055379</c:v>
                </c:pt>
                <c:pt idx="50">
                  <c:v>1018.5601464600282</c:v>
                </c:pt>
                <c:pt idx="51">
                  <c:v>1012.7663751271033</c:v>
                </c:pt>
                <c:pt idx="52">
                  <c:v>1002.8095035041184</c:v>
                </c:pt>
                <c:pt idx="53">
                  <c:v>987.79804412517808</c:v>
                </c:pt>
                <c:pt idx="54">
                  <c:v>968.4019239900789</c:v>
                </c:pt>
                <c:pt idx="55">
                  <c:v>945.14869302889485</c:v>
                </c:pt>
                <c:pt idx="56">
                  <c:v>920.9653328292635</c:v>
                </c:pt>
                <c:pt idx="57">
                  <c:v>895.81463822164676</c:v>
                </c:pt>
                <c:pt idx="58">
                  <c:v>869.65791582972554</c:v>
                </c:pt>
                <c:pt idx="59">
                  <c:v>842.45492454212729</c:v>
                </c:pt>
                <c:pt idx="60">
                  <c:v>814.16381360302523</c:v>
                </c:pt>
                <c:pt idx="61">
                  <c:v>784.74105822635909</c:v>
                </c:pt>
                <c:pt idx="62">
                  <c:v>754.14139263462619</c:v>
                </c:pt>
                <c:pt idx="63">
                  <c:v>722.31774041922415</c:v>
                </c:pt>
                <c:pt idx="64">
                  <c:v>689.22114211520591</c:v>
                </c:pt>
                <c:pt idx="65">
                  <c:v>654.80067987902692</c:v>
                </c:pt>
                <c:pt idx="66">
                  <c:v>619.00339915340089</c:v>
                </c:pt>
                <c:pt idx="67">
                  <c:v>581.77422719874983</c:v>
                </c:pt>
                <c:pt idx="68">
                  <c:v>543.05588836591266</c:v>
                </c:pt>
                <c:pt idx="69">
                  <c:v>502.78881597976203</c:v>
                </c:pt>
                <c:pt idx="70">
                  <c:v>460.91106069816522</c:v>
                </c:pt>
                <c:pt idx="71">
                  <c:v>417.3581952053047</c:v>
                </c:pt>
                <c:pt idx="72">
                  <c:v>372.06321509272971</c:v>
                </c:pt>
                <c:pt idx="73">
                  <c:v>324.9564357756517</c:v>
                </c:pt>
                <c:pt idx="74">
                  <c:v>275.96538528589053</c:v>
                </c:pt>
                <c:pt idx="75">
                  <c:v>225.01469277653891</c:v>
                </c:pt>
                <c:pt idx="76">
                  <c:v>172.02597256681324</c:v>
                </c:pt>
                <c:pt idx="77">
                  <c:v>116.91770354869854</c:v>
                </c:pt>
                <c:pt idx="78">
                  <c:v>59.605103769859255</c:v>
                </c:pt>
                <c:pt idx="79">
                  <c:v>-1.3361045603232924E-10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9-47F7-A82B-D032A7472E06}"/>
            </c:ext>
          </c:extLst>
        </c:ser>
        <c:ser>
          <c:idx val="3"/>
          <c:order val="3"/>
          <c:tx>
            <c:strRef>
              <c:f>'Data + rr 0.80'!$K$1</c:f>
              <c:strCache>
                <c:ptCount val="1"/>
                <c:pt idx="0">
                  <c:v>Liquid fin. wealth (data, kSEK)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0.80'!$K$2:$K$57</c:f>
              <c:numCache>
                <c:formatCode>General</c:formatCode>
                <c:ptCount val="56"/>
                <c:pt idx="5">
                  <c:v>93.824994865361603</c:v>
                </c:pt>
                <c:pt idx="6">
                  <c:v>93.720516591065206</c:v>
                </c:pt>
                <c:pt idx="7">
                  <c:v>94.894507889928505</c:v>
                </c:pt>
                <c:pt idx="8">
                  <c:v>98.903812838444495</c:v>
                </c:pt>
                <c:pt idx="9">
                  <c:v>106.98184261204</c:v>
                </c:pt>
                <c:pt idx="10">
                  <c:v>116.77568378881101</c:v>
                </c:pt>
                <c:pt idx="11">
                  <c:v>122.560432546866</c:v>
                </c:pt>
                <c:pt idx="12">
                  <c:v>128.75883386932901</c:v>
                </c:pt>
                <c:pt idx="13">
                  <c:v>135.68775275197299</c:v>
                </c:pt>
                <c:pt idx="14">
                  <c:v>145.93814582667</c:v>
                </c:pt>
                <c:pt idx="15">
                  <c:v>152.635065003617</c:v>
                </c:pt>
                <c:pt idx="16">
                  <c:v>163.43278360957601</c:v>
                </c:pt>
                <c:pt idx="17">
                  <c:v>169.05987160645</c:v>
                </c:pt>
                <c:pt idx="18">
                  <c:v>178.53012433155001</c:v>
                </c:pt>
                <c:pt idx="19">
                  <c:v>188.70056283879001</c:v>
                </c:pt>
                <c:pt idx="20">
                  <c:v>193.16816042184399</c:v>
                </c:pt>
                <c:pt idx="21">
                  <c:v>200.18437948263801</c:v>
                </c:pt>
                <c:pt idx="22">
                  <c:v>210.054421263373</c:v>
                </c:pt>
                <c:pt idx="23">
                  <c:v>219.36227149604298</c:v>
                </c:pt>
                <c:pt idx="24">
                  <c:v>228.668753546099</c:v>
                </c:pt>
                <c:pt idx="25">
                  <c:v>234.57156382375101</c:v>
                </c:pt>
                <c:pt idx="26">
                  <c:v>247.46779669038298</c:v>
                </c:pt>
                <c:pt idx="27">
                  <c:v>252.78884264408401</c:v>
                </c:pt>
                <c:pt idx="28">
                  <c:v>273.86152076080697</c:v>
                </c:pt>
                <c:pt idx="29">
                  <c:v>271.29997227932603</c:v>
                </c:pt>
                <c:pt idx="30">
                  <c:v>288.52792990930902</c:v>
                </c:pt>
                <c:pt idx="31">
                  <c:v>298.48609262834003</c:v>
                </c:pt>
                <c:pt idx="32">
                  <c:v>313.19944714476901</c:v>
                </c:pt>
                <c:pt idx="33">
                  <c:v>335.41149414628399</c:v>
                </c:pt>
                <c:pt idx="34">
                  <c:v>354.53257657944204</c:v>
                </c:pt>
                <c:pt idx="35">
                  <c:v>373.097099322406</c:v>
                </c:pt>
                <c:pt idx="36">
                  <c:v>397.65216341784202</c:v>
                </c:pt>
                <c:pt idx="37">
                  <c:v>404.836690391459</c:v>
                </c:pt>
                <c:pt idx="38">
                  <c:v>426.18520047391701</c:v>
                </c:pt>
                <c:pt idx="39">
                  <c:v>423.70152209644897</c:v>
                </c:pt>
                <c:pt idx="40">
                  <c:v>423.06244959817201</c:v>
                </c:pt>
                <c:pt idx="41">
                  <c:v>436.70577469374405</c:v>
                </c:pt>
                <c:pt idx="42">
                  <c:v>444.45840236736001</c:v>
                </c:pt>
                <c:pt idx="43">
                  <c:v>456.49515662864502</c:v>
                </c:pt>
                <c:pt idx="44">
                  <c:v>460.88477396417301</c:v>
                </c:pt>
                <c:pt idx="45">
                  <c:v>470.13638644912504</c:v>
                </c:pt>
                <c:pt idx="46">
                  <c:v>462.52942445035001</c:v>
                </c:pt>
                <c:pt idx="47">
                  <c:v>467.66261427594304</c:v>
                </c:pt>
                <c:pt idx="48">
                  <c:v>472.23109991560301</c:v>
                </c:pt>
                <c:pt idx="49">
                  <c:v>476.92731187963102</c:v>
                </c:pt>
                <c:pt idx="50">
                  <c:v>476.51025362980096</c:v>
                </c:pt>
                <c:pt idx="51">
                  <c:v>484.54323343547202</c:v>
                </c:pt>
                <c:pt idx="52">
                  <c:v>482.28770321902402</c:v>
                </c:pt>
                <c:pt idx="53">
                  <c:v>484.99050510084601</c:v>
                </c:pt>
                <c:pt idx="54">
                  <c:v>479.21889661436302</c:v>
                </c:pt>
                <c:pt idx="55">
                  <c:v>489.51857290428597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9-47F7-A82B-D032A7472E06}"/>
            </c:ext>
          </c:extLst>
        </c:ser>
        <c:ser>
          <c:idx val="4"/>
          <c:order val="4"/>
          <c:tx>
            <c:strRef>
              <c:f>'Data + rr 0.80'!$M$1</c:f>
              <c:strCache>
                <c:ptCount val="1"/>
                <c:pt idx="0">
                  <c:v>Net worth (data, kSEK)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0.80'!$M$2:$M$57</c:f>
              <c:numCache>
                <c:formatCode>General</c:formatCode>
                <c:ptCount val="56"/>
                <c:pt idx="5">
                  <c:v>161.28799734515798</c:v>
                </c:pt>
                <c:pt idx="6">
                  <c:v>149.28087573883101</c:v>
                </c:pt>
                <c:pt idx="7">
                  <c:v>145.68552632744499</c:v>
                </c:pt>
                <c:pt idx="8">
                  <c:v>155.15218229067401</c:v>
                </c:pt>
                <c:pt idx="9">
                  <c:v>170.43835820081202</c:v>
                </c:pt>
                <c:pt idx="10">
                  <c:v>192.09224512805801</c:v>
                </c:pt>
                <c:pt idx="11">
                  <c:v>204.08842851719899</c:v>
                </c:pt>
                <c:pt idx="12">
                  <c:v>232.799050609343</c:v>
                </c:pt>
                <c:pt idx="13">
                  <c:v>252.161229689094</c:v>
                </c:pt>
                <c:pt idx="14">
                  <c:v>287.66442303592299</c:v>
                </c:pt>
                <c:pt idx="15">
                  <c:v>315.65423496154898</c:v>
                </c:pt>
                <c:pt idx="16">
                  <c:v>348.39666471671501</c:v>
                </c:pt>
                <c:pt idx="17">
                  <c:v>367.16882171288597</c:v>
                </c:pt>
                <c:pt idx="18">
                  <c:v>403.767835379193</c:v>
                </c:pt>
                <c:pt idx="19">
                  <c:v>444.00755014883197</c:v>
                </c:pt>
                <c:pt idx="20">
                  <c:v>454.93584027910498</c:v>
                </c:pt>
                <c:pt idx="21">
                  <c:v>482.82121921447003</c:v>
                </c:pt>
                <c:pt idx="22">
                  <c:v>515.51700345954202</c:v>
                </c:pt>
                <c:pt idx="23">
                  <c:v>546.56315304494694</c:v>
                </c:pt>
                <c:pt idx="24">
                  <c:v>562.98331998880099</c:v>
                </c:pt>
                <c:pt idx="25">
                  <c:v>589.46541650907693</c:v>
                </c:pt>
                <c:pt idx="26">
                  <c:v>621.06873597115305</c:v>
                </c:pt>
                <c:pt idx="27">
                  <c:v>635.87280087209297</c:v>
                </c:pt>
                <c:pt idx="28">
                  <c:v>671.00469374643899</c:v>
                </c:pt>
                <c:pt idx="29">
                  <c:v>680.89933932930694</c:v>
                </c:pt>
                <c:pt idx="30">
                  <c:v>715.75887851777907</c:v>
                </c:pt>
                <c:pt idx="31">
                  <c:v>747.98212345418301</c:v>
                </c:pt>
                <c:pt idx="32">
                  <c:v>780.64573668432308</c:v>
                </c:pt>
                <c:pt idx="33">
                  <c:v>822.48430291526597</c:v>
                </c:pt>
                <c:pt idx="34">
                  <c:v>868.73796588116193</c:v>
                </c:pt>
                <c:pt idx="35">
                  <c:v>910.36579518735095</c:v>
                </c:pt>
                <c:pt idx="36">
                  <c:v>945.07435188950001</c:v>
                </c:pt>
                <c:pt idx="37">
                  <c:v>975.24917224834701</c:v>
                </c:pt>
                <c:pt idx="38">
                  <c:v>1011.75043150852</c:v>
                </c:pt>
                <c:pt idx="39">
                  <c:v>986.01523875794703</c:v>
                </c:pt>
                <c:pt idx="40">
                  <c:v>989.47697858279196</c:v>
                </c:pt>
                <c:pt idx="41">
                  <c:v>1011.63786467787</c:v>
                </c:pt>
                <c:pt idx="42">
                  <c:v>1026.8985349227601</c:v>
                </c:pt>
                <c:pt idx="43">
                  <c:v>1039.9423203142301</c:v>
                </c:pt>
                <c:pt idx="44">
                  <c:v>1039.2672804138699</c:v>
                </c:pt>
                <c:pt idx="45">
                  <c:v>1042.09447493887</c:v>
                </c:pt>
                <c:pt idx="46">
                  <c:v>1023.7181837641899</c:v>
                </c:pt>
                <c:pt idx="47">
                  <c:v>1028.7658776138301</c:v>
                </c:pt>
                <c:pt idx="48">
                  <c:v>1022.3725622186801</c:v>
                </c:pt>
                <c:pt idx="49">
                  <c:v>1009.28165591735</c:v>
                </c:pt>
                <c:pt idx="50">
                  <c:v>997.33283921015493</c:v>
                </c:pt>
                <c:pt idx="51">
                  <c:v>995.38660388395795</c:v>
                </c:pt>
                <c:pt idx="52">
                  <c:v>975.54978246211795</c:v>
                </c:pt>
                <c:pt idx="53">
                  <c:v>962.07611191758303</c:v>
                </c:pt>
                <c:pt idx="54">
                  <c:v>945.07784419755603</c:v>
                </c:pt>
                <c:pt idx="55">
                  <c:v>946.05267978459597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19-47F7-A82B-D032A747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5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+ rr 0.80'!$C$1</c:f>
              <c:strCache>
                <c:ptCount val="1"/>
                <c:pt idx="0">
                  <c:v>Y (data, kSEK)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0.80'!$C$2:$C$81</c:f>
              <c:numCache>
                <c:formatCode>General</c:formatCode>
                <c:ptCount val="80"/>
                <c:pt idx="0">
                  <c:v>103.96157242457545</c:v>
                </c:pt>
                <c:pt idx="1">
                  <c:v>111.78663701567253</c:v>
                </c:pt>
                <c:pt idx="2">
                  <c:v>120.20068496308873</c:v>
                </c:pt>
                <c:pt idx="3">
                  <c:v>129.24804834740723</c:v>
                </c:pt>
                <c:pt idx="4">
                  <c:v>138.9763960724809</c:v>
                </c:pt>
                <c:pt idx="5">
                  <c:v>149.436985024173</c:v>
                </c:pt>
                <c:pt idx="6">
                  <c:v>157.04480903243098</c:v>
                </c:pt>
                <c:pt idx="7">
                  <c:v>172.922611606549</c:v>
                </c:pt>
                <c:pt idx="8">
                  <c:v>186.30920652136501</c:v>
                </c:pt>
                <c:pt idx="9">
                  <c:v>200.07439612242098</c:v>
                </c:pt>
                <c:pt idx="10">
                  <c:v>211.63937431354202</c:v>
                </c:pt>
                <c:pt idx="11">
                  <c:v>223.071024156302</c:v>
                </c:pt>
                <c:pt idx="12">
                  <c:v>230.83957477597102</c:v>
                </c:pt>
                <c:pt idx="13">
                  <c:v>239.79522373187001</c:v>
                </c:pt>
                <c:pt idx="14">
                  <c:v>245.88202212063999</c:v>
                </c:pt>
                <c:pt idx="15">
                  <c:v>251.176659979493</c:v>
                </c:pt>
                <c:pt idx="16">
                  <c:v>254.62537325783902</c:v>
                </c:pt>
                <c:pt idx="17">
                  <c:v>257.78339902117301</c:v>
                </c:pt>
                <c:pt idx="18">
                  <c:v>258.16720434811901</c:v>
                </c:pt>
                <c:pt idx="19">
                  <c:v>262.71357258155399</c:v>
                </c:pt>
                <c:pt idx="20">
                  <c:v>259.94943637321603</c:v>
                </c:pt>
                <c:pt idx="21">
                  <c:v>266.666490677355</c:v>
                </c:pt>
                <c:pt idx="22">
                  <c:v>270.51144165783398</c:v>
                </c:pt>
                <c:pt idx="23">
                  <c:v>269.57560561982297</c:v>
                </c:pt>
                <c:pt idx="24">
                  <c:v>272.98544376052104</c:v>
                </c:pt>
                <c:pt idx="25">
                  <c:v>275.11577732580599</c:v>
                </c:pt>
                <c:pt idx="26">
                  <c:v>273.82374970991503</c:v>
                </c:pt>
                <c:pt idx="27">
                  <c:v>274.30654038113602</c:v>
                </c:pt>
                <c:pt idx="28">
                  <c:v>275.680149735942</c:v>
                </c:pt>
                <c:pt idx="29">
                  <c:v>269.80370921571301</c:v>
                </c:pt>
                <c:pt idx="30">
                  <c:v>274.15536440259399</c:v>
                </c:pt>
                <c:pt idx="31">
                  <c:v>270.95003961428398</c:v>
                </c:pt>
                <c:pt idx="32">
                  <c:v>271.530832161322</c:v>
                </c:pt>
                <c:pt idx="33">
                  <c:v>264.64420144152797</c:v>
                </c:pt>
                <c:pt idx="34">
                  <c:v>259.18513469823398</c:v>
                </c:pt>
                <c:pt idx="35">
                  <c:v>258.28635968002197</c:v>
                </c:pt>
                <c:pt idx="36">
                  <c:v>254.07854679993602</c:v>
                </c:pt>
                <c:pt idx="37">
                  <c:v>248.67907797277502</c:v>
                </c:pt>
                <c:pt idx="38">
                  <c:v>246.65368186021499</c:v>
                </c:pt>
                <c:pt idx="39">
                  <c:v>238.16079732946301</c:v>
                </c:pt>
                <c:pt idx="40">
                  <c:v>227.80984630185401</c:v>
                </c:pt>
                <c:pt idx="41">
                  <c:v>226.11058578018699</c:v>
                </c:pt>
                <c:pt idx="42">
                  <c:v>218.401894769308</c:v>
                </c:pt>
                <c:pt idx="43">
                  <c:v>212.05124428849999</c:v>
                </c:pt>
                <c:pt idx="44">
                  <c:v>203.381593410958</c:v>
                </c:pt>
                <c:pt idx="45">
                  <c:v>198.21361145982502</c:v>
                </c:pt>
                <c:pt idx="46">
                  <c:v>186.56640533738798</c:v>
                </c:pt>
                <c:pt idx="47">
                  <c:v>179.77312930178599</c:v>
                </c:pt>
                <c:pt idx="48">
                  <c:v>174.56620361331301</c:v>
                </c:pt>
                <c:pt idx="49">
                  <c:v>169.221032830848</c:v>
                </c:pt>
                <c:pt idx="50">
                  <c:v>161.18904832209302</c:v>
                </c:pt>
                <c:pt idx="51">
                  <c:v>155.421771660498</c:v>
                </c:pt>
                <c:pt idx="52">
                  <c:v>151.49042222375502</c:v>
                </c:pt>
                <c:pt idx="53">
                  <c:v>146.83410933271901</c:v>
                </c:pt>
                <c:pt idx="54">
                  <c:v>143.04990695171801</c:v>
                </c:pt>
                <c:pt idx="55">
                  <c:v>139.96864093103699</c:v>
                </c:pt>
                <c:pt idx="56">
                  <c:v>139.96864093103699</c:v>
                </c:pt>
                <c:pt idx="57">
                  <c:v>139.96864093103699</c:v>
                </c:pt>
                <c:pt idx="58">
                  <c:v>139.96864093103699</c:v>
                </c:pt>
                <c:pt idx="59">
                  <c:v>139.96864093103699</c:v>
                </c:pt>
                <c:pt idx="60">
                  <c:v>139.96864093103699</c:v>
                </c:pt>
                <c:pt idx="61">
                  <c:v>139.96864093103699</c:v>
                </c:pt>
                <c:pt idx="62">
                  <c:v>139.96864093103699</c:v>
                </c:pt>
                <c:pt idx="63">
                  <c:v>139.96864093103699</c:v>
                </c:pt>
                <c:pt idx="64">
                  <c:v>139.96864093103699</c:v>
                </c:pt>
                <c:pt idx="65">
                  <c:v>139.96864093103699</c:v>
                </c:pt>
                <c:pt idx="66">
                  <c:v>139.96864093103699</c:v>
                </c:pt>
                <c:pt idx="67">
                  <c:v>139.96864093103699</c:v>
                </c:pt>
                <c:pt idx="68">
                  <c:v>139.96864093103699</c:v>
                </c:pt>
                <c:pt idx="69">
                  <c:v>139.96864093103699</c:v>
                </c:pt>
                <c:pt idx="70">
                  <c:v>139.96864093103699</c:v>
                </c:pt>
                <c:pt idx="71">
                  <c:v>139.96864093103699</c:v>
                </c:pt>
                <c:pt idx="72">
                  <c:v>139.96864093103699</c:v>
                </c:pt>
                <c:pt idx="73">
                  <c:v>139.96864093103699</c:v>
                </c:pt>
                <c:pt idx="74">
                  <c:v>139.96864093103699</c:v>
                </c:pt>
                <c:pt idx="75">
                  <c:v>139.96864093103699</c:v>
                </c:pt>
                <c:pt idx="76">
                  <c:v>139.96864093103699</c:v>
                </c:pt>
                <c:pt idx="77">
                  <c:v>139.96864093103699</c:v>
                </c:pt>
                <c:pt idx="78">
                  <c:v>139.96864093103699</c:v>
                </c:pt>
                <c:pt idx="79">
                  <c:v>139.96864093103699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4-40AF-A903-17CD6863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20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+ rr 0.80'!$C$1</c:f>
              <c:strCache>
                <c:ptCount val="1"/>
                <c:pt idx="0">
                  <c:v>Y (data, kSEK)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0.80'!$C$2:$C$81</c:f>
              <c:numCache>
                <c:formatCode>General</c:formatCode>
                <c:ptCount val="80"/>
                <c:pt idx="0">
                  <c:v>103.96157242457545</c:v>
                </c:pt>
                <c:pt idx="1">
                  <c:v>111.78663701567253</c:v>
                </c:pt>
                <c:pt idx="2">
                  <c:v>120.20068496308873</c:v>
                </c:pt>
                <c:pt idx="3">
                  <c:v>129.24804834740723</c:v>
                </c:pt>
                <c:pt idx="4">
                  <c:v>138.9763960724809</c:v>
                </c:pt>
                <c:pt idx="5">
                  <c:v>149.436985024173</c:v>
                </c:pt>
                <c:pt idx="6">
                  <c:v>157.04480903243098</c:v>
                </c:pt>
                <c:pt idx="7">
                  <c:v>172.922611606549</c:v>
                </c:pt>
                <c:pt idx="8">
                  <c:v>186.30920652136501</c:v>
                </c:pt>
                <c:pt idx="9">
                  <c:v>200.07439612242098</c:v>
                </c:pt>
                <c:pt idx="10">
                  <c:v>211.63937431354202</c:v>
                </c:pt>
                <c:pt idx="11">
                  <c:v>223.071024156302</c:v>
                </c:pt>
                <c:pt idx="12">
                  <c:v>230.83957477597102</c:v>
                </c:pt>
                <c:pt idx="13">
                  <c:v>239.79522373187001</c:v>
                </c:pt>
                <c:pt idx="14">
                  <c:v>245.88202212063999</c:v>
                </c:pt>
                <c:pt idx="15">
                  <c:v>251.176659979493</c:v>
                </c:pt>
                <c:pt idx="16">
                  <c:v>254.62537325783902</c:v>
                </c:pt>
                <c:pt idx="17">
                  <c:v>257.78339902117301</c:v>
                </c:pt>
                <c:pt idx="18">
                  <c:v>258.16720434811901</c:v>
                </c:pt>
                <c:pt idx="19">
                  <c:v>262.71357258155399</c:v>
                </c:pt>
                <c:pt idx="20">
                  <c:v>259.94943637321603</c:v>
                </c:pt>
                <c:pt idx="21">
                  <c:v>266.666490677355</c:v>
                </c:pt>
                <c:pt idx="22">
                  <c:v>270.51144165783398</c:v>
                </c:pt>
                <c:pt idx="23">
                  <c:v>269.57560561982297</c:v>
                </c:pt>
                <c:pt idx="24">
                  <c:v>272.98544376052104</c:v>
                </c:pt>
                <c:pt idx="25">
                  <c:v>275.11577732580599</c:v>
                </c:pt>
                <c:pt idx="26">
                  <c:v>273.82374970991503</c:v>
                </c:pt>
                <c:pt idx="27">
                  <c:v>274.30654038113602</c:v>
                </c:pt>
                <c:pt idx="28">
                  <c:v>275.680149735942</c:v>
                </c:pt>
                <c:pt idx="29">
                  <c:v>269.80370921571301</c:v>
                </c:pt>
                <c:pt idx="30">
                  <c:v>274.15536440259399</c:v>
                </c:pt>
                <c:pt idx="31">
                  <c:v>270.95003961428398</c:v>
                </c:pt>
                <c:pt idx="32">
                  <c:v>271.530832161322</c:v>
                </c:pt>
                <c:pt idx="33">
                  <c:v>264.64420144152797</c:v>
                </c:pt>
                <c:pt idx="34">
                  <c:v>259.18513469823398</c:v>
                </c:pt>
                <c:pt idx="35">
                  <c:v>258.28635968002197</c:v>
                </c:pt>
                <c:pt idx="36">
                  <c:v>254.07854679993602</c:v>
                </c:pt>
                <c:pt idx="37">
                  <c:v>248.67907797277502</c:v>
                </c:pt>
                <c:pt idx="38">
                  <c:v>246.65368186021499</c:v>
                </c:pt>
                <c:pt idx="39">
                  <c:v>238.16079732946301</c:v>
                </c:pt>
                <c:pt idx="40">
                  <c:v>227.80984630185401</c:v>
                </c:pt>
                <c:pt idx="41">
                  <c:v>226.11058578018699</c:v>
                </c:pt>
                <c:pt idx="42">
                  <c:v>218.401894769308</c:v>
                </c:pt>
                <c:pt idx="43">
                  <c:v>212.05124428849999</c:v>
                </c:pt>
                <c:pt idx="44">
                  <c:v>203.381593410958</c:v>
                </c:pt>
                <c:pt idx="45">
                  <c:v>198.21361145982502</c:v>
                </c:pt>
                <c:pt idx="46">
                  <c:v>186.56640533738798</c:v>
                </c:pt>
                <c:pt idx="47">
                  <c:v>179.77312930178599</c:v>
                </c:pt>
                <c:pt idx="48">
                  <c:v>174.56620361331301</c:v>
                </c:pt>
                <c:pt idx="49">
                  <c:v>169.221032830848</c:v>
                </c:pt>
                <c:pt idx="50">
                  <c:v>161.18904832209302</c:v>
                </c:pt>
                <c:pt idx="51">
                  <c:v>155.421771660498</c:v>
                </c:pt>
                <c:pt idx="52">
                  <c:v>151.49042222375502</c:v>
                </c:pt>
                <c:pt idx="53">
                  <c:v>146.83410933271901</c:v>
                </c:pt>
                <c:pt idx="54">
                  <c:v>143.04990695171801</c:v>
                </c:pt>
                <c:pt idx="55">
                  <c:v>139.96864093103699</c:v>
                </c:pt>
                <c:pt idx="56">
                  <c:v>139.96864093103699</c:v>
                </c:pt>
                <c:pt idx="57">
                  <c:v>139.96864093103699</c:v>
                </c:pt>
                <c:pt idx="58">
                  <c:v>139.96864093103699</c:v>
                </c:pt>
                <c:pt idx="59">
                  <c:v>139.96864093103699</c:v>
                </c:pt>
                <c:pt idx="60">
                  <c:v>139.96864093103699</c:v>
                </c:pt>
                <c:pt idx="61">
                  <c:v>139.96864093103699</c:v>
                </c:pt>
                <c:pt idx="62">
                  <c:v>139.96864093103699</c:v>
                </c:pt>
                <c:pt idx="63">
                  <c:v>139.96864093103699</c:v>
                </c:pt>
                <c:pt idx="64">
                  <c:v>139.96864093103699</c:v>
                </c:pt>
                <c:pt idx="65">
                  <c:v>139.96864093103699</c:v>
                </c:pt>
                <c:pt idx="66">
                  <c:v>139.96864093103699</c:v>
                </c:pt>
                <c:pt idx="67">
                  <c:v>139.96864093103699</c:v>
                </c:pt>
                <c:pt idx="68">
                  <c:v>139.96864093103699</c:v>
                </c:pt>
                <c:pt idx="69">
                  <c:v>139.96864093103699</c:v>
                </c:pt>
                <c:pt idx="70">
                  <c:v>139.96864093103699</c:v>
                </c:pt>
                <c:pt idx="71">
                  <c:v>139.96864093103699</c:v>
                </c:pt>
                <c:pt idx="72">
                  <c:v>139.96864093103699</c:v>
                </c:pt>
                <c:pt idx="73">
                  <c:v>139.96864093103699</c:v>
                </c:pt>
                <c:pt idx="74">
                  <c:v>139.96864093103699</c:v>
                </c:pt>
                <c:pt idx="75">
                  <c:v>139.96864093103699</c:v>
                </c:pt>
                <c:pt idx="76">
                  <c:v>139.96864093103699</c:v>
                </c:pt>
                <c:pt idx="77">
                  <c:v>139.96864093103699</c:v>
                </c:pt>
                <c:pt idx="78">
                  <c:v>139.96864093103699</c:v>
                </c:pt>
                <c:pt idx="79">
                  <c:v>139.96864093103699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3-4FAB-AF0F-D6D30C78613D}"/>
            </c:ext>
          </c:extLst>
        </c:ser>
        <c:ser>
          <c:idx val="1"/>
          <c:order val="1"/>
          <c:tx>
            <c:strRef>
              <c:f>'Data + rr 0.80'!$F$1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+ rr 0.80'!$B$2:$B$81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cat>
          <c:val>
            <c:numRef>
              <c:f>'Data + rr 0.80'!$F$2:$F$81</c:f>
              <c:numCache>
                <c:formatCode>General</c:formatCode>
                <c:ptCount val="80"/>
                <c:pt idx="0">
                  <c:v>201.95794885182423</c:v>
                </c:pt>
                <c:pt idx="1">
                  <c:v>201.95794885182423</c:v>
                </c:pt>
                <c:pt idx="2">
                  <c:v>201.95794885182423</c:v>
                </c:pt>
                <c:pt idx="3">
                  <c:v>201.95794885182423</c:v>
                </c:pt>
                <c:pt idx="4">
                  <c:v>201.95794885182423</c:v>
                </c:pt>
                <c:pt idx="5">
                  <c:v>201.95794885182423</c:v>
                </c:pt>
                <c:pt idx="6">
                  <c:v>201.95794885182423</c:v>
                </c:pt>
                <c:pt idx="7">
                  <c:v>201.95794885182423</c:v>
                </c:pt>
                <c:pt idx="8">
                  <c:v>201.95794885182423</c:v>
                </c:pt>
                <c:pt idx="9">
                  <c:v>201.95794885182423</c:v>
                </c:pt>
                <c:pt idx="10">
                  <c:v>201.95794885182423</c:v>
                </c:pt>
                <c:pt idx="11">
                  <c:v>201.95794885182423</c:v>
                </c:pt>
                <c:pt idx="12">
                  <c:v>201.95794885182423</c:v>
                </c:pt>
                <c:pt idx="13">
                  <c:v>201.95794885182423</c:v>
                </c:pt>
                <c:pt idx="14">
                  <c:v>201.95794885182423</c:v>
                </c:pt>
                <c:pt idx="15">
                  <c:v>201.95794885182423</c:v>
                </c:pt>
                <c:pt idx="16">
                  <c:v>201.95794885182423</c:v>
                </c:pt>
                <c:pt idx="17">
                  <c:v>201.95794885182423</c:v>
                </c:pt>
                <c:pt idx="18">
                  <c:v>201.95794885182423</c:v>
                </c:pt>
                <c:pt idx="19">
                  <c:v>201.95794885182423</c:v>
                </c:pt>
                <c:pt idx="20">
                  <c:v>201.95794885182423</c:v>
                </c:pt>
                <c:pt idx="21">
                  <c:v>201.95794885182423</c:v>
                </c:pt>
                <c:pt idx="22">
                  <c:v>201.95794885182423</c:v>
                </c:pt>
                <c:pt idx="23">
                  <c:v>201.95794885182423</c:v>
                </c:pt>
                <c:pt idx="24">
                  <c:v>201.95794885182423</c:v>
                </c:pt>
                <c:pt idx="25">
                  <c:v>201.95794885182423</c:v>
                </c:pt>
                <c:pt idx="26">
                  <c:v>201.95794885182423</c:v>
                </c:pt>
                <c:pt idx="27">
                  <c:v>201.95794885182423</c:v>
                </c:pt>
                <c:pt idx="28">
                  <c:v>201.95794885182423</c:v>
                </c:pt>
                <c:pt idx="29">
                  <c:v>201.95794885182423</c:v>
                </c:pt>
                <c:pt idx="30">
                  <c:v>201.95794885182423</c:v>
                </c:pt>
                <c:pt idx="31">
                  <c:v>201.95794885182423</c:v>
                </c:pt>
                <c:pt idx="32">
                  <c:v>201.95794885182423</c:v>
                </c:pt>
                <c:pt idx="33">
                  <c:v>201.95794885182423</c:v>
                </c:pt>
                <c:pt idx="34">
                  <c:v>201.95794885182423</c:v>
                </c:pt>
                <c:pt idx="35">
                  <c:v>201.95794885182423</c:v>
                </c:pt>
                <c:pt idx="36">
                  <c:v>201.95794885182423</c:v>
                </c:pt>
                <c:pt idx="37">
                  <c:v>201.95794885182423</c:v>
                </c:pt>
                <c:pt idx="38">
                  <c:v>201.95794885182423</c:v>
                </c:pt>
                <c:pt idx="39">
                  <c:v>201.95794885182423</c:v>
                </c:pt>
                <c:pt idx="40">
                  <c:v>201.95794885182423</c:v>
                </c:pt>
                <c:pt idx="41">
                  <c:v>201.95794885182423</c:v>
                </c:pt>
                <c:pt idx="42">
                  <c:v>201.95794885182423</c:v>
                </c:pt>
                <c:pt idx="43">
                  <c:v>201.95794885182423</c:v>
                </c:pt>
                <c:pt idx="44">
                  <c:v>201.95794885182423</c:v>
                </c:pt>
                <c:pt idx="45">
                  <c:v>201.95794885182423</c:v>
                </c:pt>
                <c:pt idx="46">
                  <c:v>201.95794885182423</c:v>
                </c:pt>
                <c:pt idx="47">
                  <c:v>201.95794885182423</c:v>
                </c:pt>
                <c:pt idx="48">
                  <c:v>201.95794885182423</c:v>
                </c:pt>
                <c:pt idx="49">
                  <c:v>201.95794885182423</c:v>
                </c:pt>
                <c:pt idx="50">
                  <c:v>201.95794885182423</c:v>
                </c:pt>
                <c:pt idx="51">
                  <c:v>201.95794885182423</c:v>
                </c:pt>
                <c:pt idx="52">
                  <c:v>201.95794885182423</c:v>
                </c:pt>
                <c:pt idx="53">
                  <c:v>201.95794885182423</c:v>
                </c:pt>
                <c:pt idx="54">
                  <c:v>201.95794885182423</c:v>
                </c:pt>
                <c:pt idx="55">
                  <c:v>201.95794885182423</c:v>
                </c:pt>
                <c:pt idx="56">
                  <c:v>201.95794885182423</c:v>
                </c:pt>
                <c:pt idx="57">
                  <c:v>201.95794885182423</c:v>
                </c:pt>
                <c:pt idx="58">
                  <c:v>201.95794885182423</c:v>
                </c:pt>
                <c:pt idx="59">
                  <c:v>201.95794885182423</c:v>
                </c:pt>
                <c:pt idx="60">
                  <c:v>201.95794885182423</c:v>
                </c:pt>
                <c:pt idx="61">
                  <c:v>201.95794885182423</c:v>
                </c:pt>
                <c:pt idx="62">
                  <c:v>201.95794885182423</c:v>
                </c:pt>
                <c:pt idx="63">
                  <c:v>201.95794885182423</c:v>
                </c:pt>
                <c:pt idx="64">
                  <c:v>201.95794885182423</c:v>
                </c:pt>
                <c:pt idx="65">
                  <c:v>201.95794885182423</c:v>
                </c:pt>
                <c:pt idx="66">
                  <c:v>201.95794885182423</c:v>
                </c:pt>
                <c:pt idx="67">
                  <c:v>201.95794885182423</c:v>
                </c:pt>
                <c:pt idx="68">
                  <c:v>201.95794885182423</c:v>
                </c:pt>
                <c:pt idx="69">
                  <c:v>201.95794885182423</c:v>
                </c:pt>
                <c:pt idx="70">
                  <c:v>201.95794885182423</c:v>
                </c:pt>
                <c:pt idx="71">
                  <c:v>201.95794885182423</c:v>
                </c:pt>
                <c:pt idx="72">
                  <c:v>201.95794885182423</c:v>
                </c:pt>
                <c:pt idx="73">
                  <c:v>201.95794885182423</c:v>
                </c:pt>
                <c:pt idx="74">
                  <c:v>201.95794885182423</c:v>
                </c:pt>
                <c:pt idx="75">
                  <c:v>201.95794885182423</c:v>
                </c:pt>
                <c:pt idx="76">
                  <c:v>201.95794885182423</c:v>
                </c:pt>
                <c:pt idx="77">
                  <c:v>201.95794885182423</c:v>
                </c:pt>
                <c:pt idx="78">
                  <c:v>201.95794885182423</c:v>
                </c:pt>
                <c:pt idx="79">
                  <c:v>201.95794885182423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3-4FAB-AF0F-D6D30C786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66879"/>
        <c:axId val="1892516687"/>
      </c:lineChart>
      <c:catAx>
        <c:axId val="1723266879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92516687"/>
        <c:crosses val="autoZero"/>
        <c:auto val="1"/>
        <c:lblAlgn val="ctr"/>
        <c:lblOffset val="100"/>
        <c:tickMarkSkip val="5"/>
        <c:noMultiLvlLbl val="0"/>
      </c:catAx>
      <c:valAx>
        <c:axId val="1892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232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471487</xdr:colOff>
      <xdr:row>17</xdr:row>
      <xdr:rowOff>128586</xdr:rowOff>
    </xdr:from>
    <xdr:to>
      <xdr:col>15</xdr:col>
      <xdr:colOff>447675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C3689-D4DF-4759-B0BC-A777F0AB8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34</xdr:row>
      <xdr:rowOff>180975</xdr:rowOff>
    </xdr:from>
    <xdr:to>
      <xdr:col>14</xdr:col>
      <xdr:colOff>285750</xdr:colOff>
      <xdr:row>49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EBA53-E081-434B-8442-6F1495153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323850</xdr:colOff>
      <xdr:row>1</xdr:row>
      <xdr:rowOff>85724</xdr:rowOff>
    </xdr:from>
    <xdr:to>
      <xdr:col>11</xdr:col>
      <xdr:colOff>133350</xdr:colOff>
      <xdr:row>17</xdr:row>
      <xdr:rowOff>2393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FC3DBC-2818-4E49-B8B7-57E70C9AE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21</xdr:row>
      <xdr:rowOff>52386</xdr:rowOff>
    </xdr:from>
    <xdr:to>
      <xdr:col>10</xdr:col>
      <xdr:colOff>466725</xdr:colOff>
      <xdr:row>37</xdr:row>
      <xdr:rowOff>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D9B5D-56CD-40D5-A582-CCD8920CE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1000125</xdr:colOff>
      <xdr:row>17</xdr:row>
      <xdr:rowOff>171450</xdr:rowOff>
    </xdr:from>
    <xdr:to>
      <xdr:col>21</xdr:col>
      <xdr:colOff>85725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B62D95-53A7-4B17-B606-450580F40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4</xdr:row>
      <xdr:rowOff>161925</xdr:rowOff>
    </xdr:from>
    <xdr:to>
      <xdr:col>10</xdr:col>
      <xdr:colOff>459118</xdr:colOff>
      <xdr:row>20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CE49F5-52D7-48D1-BB54-1EC71F0B3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147637</xdr:colOff>
      <xdr:row>4</xdr:row>
      <xdr:rowOff>128586</xdr:rowOff>
    </xdr:from>
    <xdr:to>
      <xdr:col>13</xdr:col>
      <xdr:colOff>523875</xdr:colOff>
      <xdr:row>20</xdr:row>
      <xdr:rowOff>77973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FF24C-FDCE-422A-BFCD-EA857EB6C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30</xdr:row>
      <xdr:rowOff>104775</xdr:rowOff>
    </xdr:from>
    <xdr:to>
      <xdr:col>10</xdr:col>
      <xdr:colOff>114300</xdr:colOff>
      <xdr:row>44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0DD4A-056E-46A5-AF08-8D464629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</xdr:colOff>
      <xdr:row>4</xdr:row>
      <xdr:rowOff>66675</xdr:rowOff>
    </xdr:from>
    <xdr:to>
      <xdr:col>8</xdr:col>
      <xdr:colOff>1259218</xdr:colOff>
      <xdr:row>20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6E979-A555-43B7-845D-E77D183AA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EDD6-E622-4345-8124-1694B1D4E6E5}">
  <dimension ref="A1:M81"/>
  <sheetViews>
    <sheetView workbookViewId="0">
      <selection activeCell="D47" sqref="D47"/>
    </sheetView>
  </sheetViews>
  <sheetFormatPr defaultRowHeight="15" x14ac:dyDescent="0.25"/>
  <cols>
    <col min="5" max="5" width="12.28515625" bestFit="1" customWidth="1"/>
    <col min="9" max="9" width="19.85546875" customWidth="1"/>
    <col min="13" max="13" width="18.42578125" bestFit="1" customWidth="1"/>
  </cols>
  <sheetData>
    <row r="1" spans="1:13" x14ac:dyDescent="0.25">
      <c r="A1" t="s">
        <v>0</v>
      </c>
      <c r="B1" t="s">
        <v>11</v>
      </c>
      <c r="C1" t="s">
        <v>1</v>
      </c>
      <c r="D1" t="s">
        <v>13</v>
      </c>
      <c r="E1" t="s">
        <v>6</v>
      </c>
      <c r="F1" t="s">
        <v>9</v>
      </c>
      <c r="G1" t="s">
        <v>10</v>
      </c>
      <c r="J1" t="s">
        <v>2</v>
      </c>
      <c r="K1" t="s">
        <v>3</v>
      </c>
      <c r="L1" t="s">
        <v>4</v>
      </c>
      <c r="M1" t="s">
        <v>12</v>
      </c>
    </row>
    <row r="2" spans="1:13" x14ac:dyDescent="0.25">
      <c r="A2">
        <v>1</v>
      </c>
      <c r="B2">
        <f t="shared" ref="B2:B33" si="0">A2+19</f>
        <v>20</v>
      </c>
      <c r="C2">
        <f>D2</f>
        <v>148.20008999999999</v>
      </c>
      <c r="D2">
        <f>(-311.91*A2^2+14325*A2+134187)/1000</f>
        <v>148.20008999999999</v>
      </c>
      <c r="E2">
        <f t="shared" ref="E2:E33" si="1">C2*$L$2^(1-A2)</f>
        <v>148.20008999999999</v>
      </c>
      <c r="F2">
        <f>J9</f>
        <v>208.90412295488781</v>
      </c>
      <c r="G2">
        <f>C2+J2-F2</f>
        <v>-60.704032954887822</v>
      </c>
      <c r="J2">
        <v>0</v>
      </c>
      <c r="K2">
        <f>L3</f>
        <v>0.96153846153846145</v>
      </c>
      <c r="L2">
        <v>1.04</v>
      </c>
      <c r="M2">
        <v>0</v>
      </c>
    </row>
    <row r="3" spans="1:13" x14ac:dyDescent="0.25">
      <c r="A3">
        <v>2</v>
      </c>
      <c r="B3">
        <f t="shared" si="0"/>
        <v>21</v>
      </c>
      <c r="C3">
        <f t="shared" ref="C3:C66" si="2">D3</f>
        <v>161.58936</v>
      </c>
      <c r="D3">
        <f t="shared" ref="D3:D46" si="3">(-311.91*A3^2+14325*A3+134187)/1000</f>
        <v>161.58936</v>
      </c>
      <c r="E3">
        <f t="shared" si="1"/>
        <v>155.3743846153846</v>
      </c>
      <c r="F3">
        <f t="shared" ref="F3:F34" si="4">F2*($K$2*$L$2)</f>
        <v>208.90412295488781</v>
      </c>
      <c r="G3">
        <f t="shared" ref="G3:G34" si="5">C3+G2*$L$2-F3</f>
        <v>-110.44695722797115</v>
      </c>
      <c r="L3">
        <f>L2^-1</f>
        <v>0.96153846153846145</v>
      </c>
    </row>
    <row r="4" spans="1:13" x14ac:dyDescent="0.25">
      <c r="A4">
        <v>3</v>
      </c>
      <c r="B4">
        <f t="shared" si="0"/>
        <v>22</v>
      </c>
      <c r="C4">
        <f t="shared" si="2"/>
        <v>174.35480999999999</v>
      </c>
      <c r="D4">
        <f t="shared" si="3"/>
        <v>174.35480999999999</v>
      </c>
      <c r="E4">
        <f t="shared" si="1"/>
        <v>161.20082285502954</v>
      </c>
      <c r="F4">
        <f t="shared" si="4"/>
        <v>208.90412295488781</v>
      </c>
      <c r="G4">
        <f t="shared" si="5"/>
        <v>-149.41414847197782</v>
      </c>
      <c r="J4" t="s">
        <v>5</v>
      </c>
    </row>
    <row r="5" spans="1:13" x14ac:dyDescent="0.25">
      <c r="A5">
        <v>4</v>
      </c>
      <c r="B5">
        <f t="shared" si="0"/>
        <v>23</v>
      </c>
      <c r="C5">
        <f t="shared" si="2"/>
        <v>186.49644000000001</v>
      </c>
      <c r="D5">
        <f t="shared" si="3"/>
        <v>186.49644000000001</v>
      </c>
      <c r="E5">
        <f t="shared" si="1"/>
        <v>165.79465606508876</v>
      </c>
      <c r="F5">
        <f t="shared" si="4"/>
        <v>208.90412295488781</v>
      </c>
      <c r="G5">
        <f t="shared" si="5"/>
        <v>-177.79839736574473</v>
      </c>
      <c r="J5">
        <f>J2+SUM(E2:E81)</f>
        <v>5195.8649172409478</v>
      </c>
    </row>
    <row r="6" spans="1:13" x14ac:dyDescent="0.25">
      <c r="A6">
        <v>5</v>
      </c>
      <c r="B6">
        <f t="shared" si="0"/>
        <v>24</v>
      </c>
      <c r="C6">
        <f t="shared" si="2"/>
        <v>198.01425</v>
      </c>
      <c r="D6">
        <f t="shared" si="3"/>
        <v>198.01425</v>
      </c>
      <c r="E6">
        <f t="shared" si="1"/>
        <v>169.26341078360787</v>
      </c>
      <c r="F6">
        <f t="shared" si="4"/>
        <v>208.90412295488781</v>
      </c>
      <c r="G6">
        <f t="shared" si="5"/>
        <v>-195.80020621526234</v>
      </c>
      <c r="J6" t="s">
        <v>7</v>
      </c>
    </row>
    <row r="7" spans="1:13" x14ac:dyDescent="0.25">
      <c r="A7">
        <v>6</v>
      </c>
      <c r="B7">
        <f t="shared" si="0"/>
        <v>25</v>
      </c>
      <c r="C7">
        <f t="shared" si="2"/>
        <v>208.90823999999998</v>
      </c>
      <c r="D7">
        <f t="shared" si="3"/>
        <v>208.90823999999998</v>
      </c>
      <c r="E7">
        <f t="shared" si="1"/>
        <v>171.70734528138823</v>
      </c>
      <c r="F7">
        <f t="shared" si="4"/>
        <v>208.90412295488781</v>
      </c>
      <c r="G7">
        <f t="shared" si="5"/>
        <v>-203.62809741876066</v>
      </c>
      <c r="J7">
        <f>((1-K2^(80)))/(1-K2)</f>
        <v>24.872007520708333</v>
      </c>
    </row>
    <row r="8" spans="1:13" x14ac:dyDescent="0.25">
      <c r="A8">
        <v>7</v>
      </c>
      <c r="B8">
        <f t="shared" si="0"/>
        <v>26</v>
      </c>
      <c r="C8">
        <f t="shared" si="2"/>
        <v>219.17841000000001</v>
      </c>
      <c r="D8">
        <f t="shared" si="3"/>
        <v>219.17841000000001</v>
      </c>
      <c r="E8">
        <f t="shared" si="1"/>
        <v>173.21988114943744</v>
      </c>
      <c r="F8">
        <f t="shared" si="4"/>
        <v>208.90412295488781</v>
      </c>
      <c r="G8">
        <f t="shared" si="5"/>
        <v>-201.49893427039888</v>
      </c>
      <c r="J8" t="s">
        <v>8</v>
      </c>
    </row>
    <row r="9" spans="1:13" x14ac:dyDescent="0.25">
      <c r="A9">
        <v>8</v>
      </c>
      <c r="B9">
        <f t="shared" si="0"/>
        <v>27</v>
      </c>
      <c r="C9">
        <f t="shared" si="2"/>
        <v>228.82476</v>
      </c>
      <c r="D9">
        <f t="shared" si="3"/>
        <v>228.82476</v>
      </c>
      <c r="E9">
        <f t="shared" si="1"/>
        <v>173.88801122568697</v>
      </c>
      <c r="F9">
        <f t="shared" si="4"/>
        <v>208.90412295488781</v>
      </c>
      <c r="G9">
        <f t="shared" si="5"/>
        <v>-189.63825459610266</v>
      </c>
      <c r="J9">
        <f>J5/J7</f>
        <v>208.90412295488781</v>
      </c>
    </row>
    <row r="10" spans="1:13" x14ac:dyDescent="0.25">
      <c r="A10">
        <v>9</v>
      </c>
      <c r="B10">
        <f t="shared" si="0"/>
        <v>28</v>
      </c>
      <c r="C10">
        <f t="shared" si="2"/>
        <v>237.84728999999999</v>
      </c>
      <c r="D10">
        <f t="shared" si="3"/>
        <v>237.84728999999999</v>
      </c>
      <c r="E10">
        <f t="shared" si="1"/>
        <v>173.79268508926629</v>
      </c>
      <c r="F10">
        <f t="shared" si="4"/>
        <v>208.90412295488781</v>
      </c>
      <c r="G10">
        <f t="shared" si="5"/>
        <v>-168.28061773483458</v>
      </c>
    </row>
    <row r="11" spans="1:13" x14ac:dyDescent="0.25">
      <c r="A11">
        <v>10</v>
      </c>
      <c r="B11">
        <f t="shared" si="0"/>
        <v>29</v>
      </c>
      <c r="C11">
        <f t="shared" si="2"/>
        <v>246.24600000000001</v>
      </c>
      <c r="D11">
        <f t="shared" si="3"/>
        <v>246.24600000000001</v>
      </c>
      <c r="E11">
        <f t="shared" si="1"/>
        <v>173.00917328934469</v>
      </c>
      <c r="F11">
        <f t="shared" si="4"/>
        <v>208.90412295488781</v>
      </c>
      <c r="G11">
        <f t="shared" si="5"/>
        <v>-137.66996539911577</v>
      </c>
    </row>
    <row r="12" spans="1:13" x14ac:dyDescent="0.25">
      <c r="A12">
        <v>11</v>
      </c>
      <c r="B12">
        <f t="shared" si="0"/>
        <v>30</v>
      </c>
      <c r="C12">
        <f t="shared" si="2"/>
        <v>254.02089000000001</v>
      </c>
      <c r="D12">
        <f t="shared" si="3"/>
        <v>254.02089000000001</v>
      </c>
      <c r="E12">
        <f t="shared" si="1"/>
        <v>171.6074114172396</v>
      </c>
      <c r="F12">
        <f t="shared" si="4"/>
        <v>208.90412295488781</v>
      </c>
      <c r="G12">
        <f t="shared" si="5"/>
        <v>-98.059996969968211</v>
      </c>
    </row>
    <row r="13" spans="1:13" x14ac:dyDescent="0.25">
      <c r="A13">
        <v>12</v>
      </c>
      <c r="B13">
        <f t="shared" si="0"/>
        <v>31</v>
      </c>
      <c r="C13">
        <f t="shared" si="2"/>
        <v>261.17196000000001</v>
      </c>
      <c r="D13">
        <f t="shared" si="3"/>
        <v>261.17196000000001</v>
      </c>
      <c r="E13">
        <f t="shared" si="1"/>
        <v>169.65232507500454</v>
      </c>
      <c r="F13">
        <f t="shared" si="4"/>
        <v>208.90412295488781</v>
      </c>
      <c r="G13">
        <f t="shared" si="5"/>
        <v>-49.714559803654737</v>
      </c>
    </row>
    <row r="14" spans="1:13" x14ac:dyDescent="0.25">
      <c r="A14">
        <v>13</v>
      </c>
      <c r="B14">
        <f t="shared" si="0"/>
        <v>32</v>
      </c>
      <c r="C14">
        <f t="shared" si="2"/>
        <v>267.69920999999994</v>
      </c>
      <c r="D14">
        <f t="shared" si="3"/>
        <v>267.69920999999994</v>
      </c>
      <c r="E14">
        <f t="shared" si="1"/>
        <v>167.20413674091424</v>
      </c>
      <c r="F14">
        <f t="shared" si="4"/>
        <v>208.90412295488781</v>
      </c>
      <c r="G14">
        <f t="shared" si="5"/>
        <v>7.0919448493112043</v>
      </c>
    </row>
    <row r="15" spans="1:13" x14ac:dyDescent="0.25">
      <c r="A15">
        <v>14</v>
      </c>
      <c r="B15">
        <f t="shared" si="0"/>
        <v>33</v>
      </c>
      <c r="C15">
        <f t="shared" si="2"/>
        <v>273.60264000000001</v>
      </c>
      <c r="D15">
        <f t="shared" si="3"/>
        <v>273.60264000000001</v>
      </c>
      <c r="E15">
        <f t="shared" si="1"/>
        <v>164.3186554820353</v>
      </c>
      <c r="F15">
        <f t="shared" si="4"/>
        <v>208.90412295488781</v>
      </c>
      <c r="G15">
        <f t="shared" si="5"/>
        <v>72.074139688395832</v>
      </c>
    </row>
    <row r="16" spans="1:13" x14ac:dyDescent="0.25">
      <c r="A16">
        <v>15</v>
      </c>
      <c r="B16">
        <f t="shared" si="0"/>
        <v>34</v>
      </c>
      <c r="C16">
        <f t="shared" si="2"/>
        <v>278.88225</v>
      </c>
      <c r="D16">
        <f t="shared" si="3"/>
        <v>278.88225</v>
      </c>
      <c r="E16">
        <f t="shared" si="1"/>
        <v>161.04755041628155</v>
      </c>
      <c r="F16">
        <f t="shared" si="4"/>
        <v>208.90412295488781</v>
      </c>
      <c r="G16">
        <f t="shared" si="5"/>
        <v>144.93523232104386</v>
      </c>
    </row>
    <row r="17" spans="1:7" x14ac:dyDescent="0.25">
      <c r="A17">
        <v>16</v>
      </c>
      <c r="B17">
        <f t="shared" si="0"/>
        <v>35</v>
      </c>
      <c r="C17">
        <f t="shared" si="2"/>
        <v>283.53803999999997</v>
      </c>
      <c r="D17">
        <f t="shared" si="3"/>
        <v>283.53803999999997</v>
      </c>
      <c r="E17">
        <f t="shared" si="1"/>
        <v>157.4386087808966</v>
      </c>
      <c r="F17">
        <f t="shared" si="4"/>
        <v>208.90412295488781</v>
      </c>
      <c r="G17">
        <f t="shared" si="5"/>
        <v>225.36655865899777</v>
      </c>
    </row>
    <row r="18" spans="1:7" x14ac:dyDescent="0.25">
      <c r="A18">
        <v>17</v>
      </c>
      <c r="B18">
        <f t="shared" si="0"/>
        <v>36</v>
      </c>
      <c r="C18">
        <f t="shared" si="2"/>
        <v>287.57001000000002</v>
      </c>
      <c r="D18">
        <f t="shared" si="3"/>
        <v>287.57001000000002</v>
      </c>
      <c r="E18">
        <f t="shared" si="1"/>
        <v>153.53597942105907</v>
      </c>
      <c r="F18">
        <f t="shared" si="4"/>
        <v>208.90412295488781</v>
      </c>
      <c r="G18">
        <f t="shared" si="5"/>
        <v>313.04710805046989</v>
      </c>
    </row>
    <row r="19" spans="1:7" x14ac:dyDescent="0.25">
      <c r="A19">
        <v>18</v>
      </c>
      <c r="B19">
        <f t="shared" si="0"/>
        <v>37</v>
      </c>
      <c r="C19">
        <f t="shared" si="2"/>
        <v>290.97816</v>
      </c>
      <c r="D19">
        <f t="shared" si="3"/>
        <v>290.97816</v>
      </c>
      <c r="E19">
        <f t="shared" si="1"/>
        <v>149.38040247117573</v>
      </c>
      <c r="F19">
        <f t="shared" si="4"/>
        <v>208.90412295488781</v>
      </c>
      <c r="G19">
        <f t="shared" si="5"/>
        <v>407.64302941760081</v>
      </c>
    </row>
    <row r="20" spans="1:7" x14ac:dyDescent="0.25">
      <c r="A20">
        <v>19</v>
      </c>
      <c r="B20">
        <f t="shared" si="0"/>
        <v>38</v>
      </c>
      <c r="C20">
        <f t="shared" si="2"/>
        <v>293.76249000000001</v>
      </c>
      <c r="D20">
        <f t="shared" si="3"/>
        <v>293.76249000000001</v>
      </c>
      <c r="E20">
        <f t="shared" si="1"/>
        <v>145.00942596230595</v>
      </c>
      <c r="F20">
        <f t="shared" si="4"/>
        <v>208.90412295488781</v>
      </c>
      <c r="G20">
        <f t="shared" si="5"/>
        <v>508.80711763941702</v>
      </c>
    </row>
    <row r="21" spans="1:7" x14ac:dyDescent="0.25">
      <c r="A21">
        <v>20</v>
      </c>
      <c r="B21">
        <f t="shared" si="0"/>
        <v>39</v>
      </c>
      <c r="C21">
        <f t="shared" si="2"/>
        <v>295.923</v>
      </c>
      <c r="D21">
        <f t="shared" si="3"/>
        <v>295.923</v>
      </c>
      <c r="E21">
        <f t="shared" si="1"/>
        <v>140.45761005195396</v>
      </c>
      <c r="F21">
        <f t="shared" si="4"/>
        <v>208.90412295488781</v>
      </c>
      <c r="G21">
        <f t="shared" si="5"/>
        <v>616.1782793901059</v>
      </c>
    </row>
    <row r="22" spans="1:7" x14ac:dyDescent="0.25">
      <c r="A22">
        <v>21</v>
      </c>
      <c r="B22">
        <f t="shared" si="0"/>
        <v>40</v>
      </c>
      <c r="C22">
        <f t="shared" si="2"/>
        <v>297.45969000000002</v>
      </c>
      <c r="D22">
        <f t="shared" si="3"/>
        <v>297.45969000000002</v>
      </c>
      <c r="E22">
        <f t="shared" si="1"/>
        <v>135.75671953708303</v>
      </c>
      <c r="F22">
        <f t="shared" si="4"/>
        <v>208.90412295488781</v>
      </c>
      <c r="G22">
        <f t="shared" si="5"/>
        <v>729.38097761082236</v>
      </c>
    </row>
    <row r="23" spans="1:7" x14ac:dyDescent="0.25">
      <c r="A23">
        <v>22</v>
      </c>
      <c r="B23">
        <f t="shared" si="0"/>
        <v>41</v>
      </c>
      <c r="C23">
        <f t="shared" si="2"/>
        <v>298.37256000000002</v>
      </c>
      <c r="D23">
        <f t="shared" si="3"/>
        <v>298.37256000000002</v>
      </c>
      <c r="E23">
        <f t="shared" si="1"/>
        <v>130.93590527755939</v>
      </c>
      <c r="F23">
        <f t="shared" si="4"/>
        <v>208.90412295488781</v>
      </c>
      <c r="G23">
        <f t="shared" si="5"/>
        <v>848.02465376036741</v>
      </c>
    </row>
    <row r="24" spans="1:7" x14ac:dyDescent="0.25">
      <c r="A24">
        <v>23</v>
      </c>
      <c r="B24">
        <f t="shared" si="0"/>
        <v>42</v>
      </c>
      <c r="C24">
        <f t="shared" si="2"/>
        <v>298.66161</v>
      </c>
      <c r="D24">
        <f t="shared" si="3"/>
        <v>298.66161</v>
      </c>
      <c r="E24">
        <f t="shared" si="1"/>
        <v>126.02187512524154</v>
      </c>
      <c r="F24">
        <f t="shared" si="4"/>
        <v>208.90412295488781</v>
      </c>
      <c r="G24">
        <f t="shared" si="5"/>
        <v>971.70312695589439</v>
      </c>
    </row>
    <row r="25" spans="1:7" x14ac:dyDescent="0.25">
      <c r="A25">
        <v>24</v>
      </c>
      <c r="B25">
        <f t="shared" si="0"/>
        <v>43</v>
      </c>
      <c r="C25">
        <f t="shared" si="2"/>
        <v>298.32683999999995</v>
      </c>
      <c r="D25">
        <f t="shared" si="3"/>
        <v>298.32683999999995</v>
      </c>
      <c r="E25">
        <f t="shared" si="1"/>
        <v>121.03905492351201</v>
      </c>
      <c r="F25">
        <f t="shared" si="4"/>
        <v>208.90412295488781</v>
      </c>
      <c r="G25">
        <f t="shared" si="5"/>
        <v>1099.9939690792423</v>
      </c>
    </row>
    <row r="26" spans="1:7" x14ac:dyDescent="0.25">
      <c r="A26">
        <v>25</v>
      </c>
      <c r="B26">
        <f t="shared" si="0"/>
        <v>44</v>
      </c>
      <c r="C26">
        <f t="shared" si="2"/>
        <v>297.36824999999999</v>
      </c>
      <c r="D26">
        <f t="shared" si="3"/>
        <v>297.36824999999999</v>
      </c>
      <c r="E26">
        <f t="shared" si="1"/>
        <v>116.00974011313158</v>
      </c>
      <c r="F26">
        <f t="shared" si="4"/>
        <v>208.90412295488781</v>
      </c>
      <c r="G26">
        <f t="shared" si="5"/>
        <v>1232.4578548875243</v>
      </c>
    </row>
    <row r="27" spans="1:7" x14ac:dyDescent="0.25">
      <c r="A27">
        <v>26</v>
      </c>
      <c r="B27">
        <f t="shared" si="0"/>
        <v>45</v>
      </c>
      <c r="C27">
        <f t="shared" si="2"/>
        <v>295.78583999999995</v>
      </c>
      <c r="D27">
        <f t="shared" si="3"/>
        <v>295.78583999999995</v>
      </c>
      <c r="E27">
        <f t="shared" si="1"/>
        <v>110.95423845280254</v>
      </c>
      <c r="F27">
        <f t="shared" si="4"/>
        <v>208.90412295488781</v>
      </c>
      <c r="G27">
        <f t="shared" si="5"/>
        <v>1368.6378861281376</v>
      </c>
    </row>
    <row r="28" spans="1:7" x14ac:dyDescent="0.25">
      <c r="A28">
        <v>27</v>
      </c>
      <c r="B28">
        <f t="shared" si="0"/>
        <v>46</v>
      </c>
      <c r="C28">
        <f t="shared" si="2"/>
        <v>293.57961</v>
      </c>
      <c r="D28">
        <f t="shared" si="3"/>
        <v>293.57961</v>
      </c>
      <c r="E28">
        <f t="shared" si="1"/>
        <v>105.8910043366979</v>
      </c>
      <c r="F28">
        <f t="shared" si="4"/>
        <v>208.90412295488781</v>
      </c>
      <c r="G28">
        <f t="shared" si="5"/>
        <v>1508.0588886183755</v>
      </c>
    </row>
    <row r="29" spans="1:7" x14ac:dyDescent="0.25">
      <c r="A29">
        <v>28</v>
      </c>
      <c r="B29">
        <f t="shared" si="0"/>
        <v>47</v>
      </c>
      <c r="C29">
        <f t="shared" si="2"/>
        <v>290.74955999999992</v>
      </c>
      <c r="D29">
        <f t="shared" si="3"/>
        <v>290.74955999999992</v>
      </c>
      <c r="E29">
        <f t="shared" si="1"/>
        <v>100.83676516637107</v>
      </c>
      <c r="F29">
        <f t="shared" si="4"/>
        <v>208.90412295488781</v>
      </c>
      <c r="G29">
        <f t="shared" si="5"/>
        <v>1650.2266812082228</v>
      </c>
    </row>
    <row r="30" spans="1:7" x14ac:dyDescent="0.25">
      <c r="A30">
        <v>29</v>
      </c>
      <c r="B30">
        <f t="shared" si="0"/>
        <v>48</v>
      </c>
      <c r="C30">
        <f t="shared" si="2"/>
        <v>287.29568999999998</v>
      </c>
      <c r="D30">
        <f t="shared" si="3"/>
        <v>287.29568999999998</v>
      </c>
      <c r="E30">
        <f t="shared" si="1"/>
        <v>95.806640210857537</v>
      </c>
      <c r="F30">
        <f t="shared" si="4"/>
        <v>208.90412295488781</v>
      </c>
      <c r="G30">
        <f t="shared" si="5"/>
        <v>1794.627315501664</v>
      </c>
    </row>
    <row r="31" spans="1:7" x14ac:dyDescent="0.25">
      <c r="A31">
        <v>30</v>
      </c>
      <c r="B31">
        <f t="shared" si="0"/>
        <v>49</v>
      </c>
      <c r="C31">
        <f t="shared" si="2"/>
        <v>283.21800000000002</v>
      </c>
      <c r="D31">
        <f t="shared" si="3"/>
        <v>283.21800000000002</v>
      </c>
      <c r="E31">
        <f t="shared" si="1"/>
        <v>90.81425236634</v>
      </c>
      <c r="F31">
        <f t="shared" si="4"/>
        <v>208.90412295488781</v>
      </c>
      <c r="G31">
        <f t="shared" si="5"/>
        <v>1940.7262851668431</v>
      </c>
    </row>
    <row r="32" spans="1:7" x14ac:dyDescent="0.25">
      <c r="A32">
        <v>31</v>
      </c>
      <c r="B32">
        <f t="shared" si="0"/>
        <v>50</v>
      </c>
      <c r="C32">
        <f t="shared" si="2"/>
        <v>278.51648999999998</v>
      </c>
      <c r="D32">
        <f t="shared" si="3"/>
        <v>278.51648999999998</v>
      </c>
      <c r="E32">
        <f t="shared" si="1"/>
        <v>85.871833205432438</v>
      </c>
      <c r="F32">
        <f t="shared" si="4"/>
        <v>208.90412295488781</v>
      </c>
      <c r="G32">
        <f t="shared" si="5"/>
        <v>2087.967703618629</v>
      </c>
    </row>
    <row r="33" spans="1:7" x14ac:dyDescent="0.25">
      <c r="A33">
        <v>32</v>
      </c>
      <c r="B33">
        <f t="shared" si="0"/>
        <v>51</v>
      </c>
      <c r="C33">
        <f t="shared" si="2"/>
        <v>273.19115999999997</v>
      </c>
      <c r="D33">
        <f t="shared" si="3"/>
        <v>273.19115999999997</v>
      </c>
      <c r="E33">
        <f t="shared" si="1"/>
        <v>80.990321685878385</v>
      </c>
      <c r="F33">
        <f t="shared" si="4"/>
        <v>208.90412295488781</v>
      </c>
      <c r="G33">
        <f t="shared" si="5"/>
        <v>2235.7734488084861</v>
      </c>
    </row>
    <row r="34" spans="1:7" x14ac:dyDescent="0.25">
      <c r="A34">
        <v>33</v>
      </c>
      <c r="B34">
        <f t="shared" ref="B34:B65" si="6">A34+19</f>
        <v>52</v>
      </c>
      <c r="C34">
        <f t="shared" si="2"/>
        <v>267.24200999999994</v>
      </c>
      <c r="D34">
        <f t="shared" si="3"/>
        <v>267.24200999999994</v>
      </c>
      <c r="E34">
        <f t="shared" ref="E34:E65" si="7">C34*$L$2^(1-A34)</f>
        <v>76.179456869211762</v>
      </c>
      <c r="F34">
        <f t="shared" si="4"/>
        <v>208.90412295488781</v>
      </c>
      <c r="G34">
        <f t="shared" si="5"/>
        <v>2383.5422738059378</v>
      </c>
    </row>
    <row r="35" spans="1:7" x14ac:dyDescent="0.25">
      <c r="A35">
        <v>34</v>
      </c>
      <c r="B35">
        <f t="shared" si="6"/>
        <v>53</v>
      </c>
      <c r="C35">
        <f t="shared" si="2"/>
        <v>260.66904</v>
      </c>
      <c r="D35">
        <f t="shared" si="3"/>
        <v>260.66904</v>
      </c>
      <c r="E35">
        <f t="shared" si="7"/>
        <v>71.447864981642411</v>
      </c>
      <c r="F35">
        <f t="shared" ref="F35:F66" si="8">F34*($K$2*$L$2)</f>
        <v>208.90412295488781</v>
      </c>
      <c r="G35">
        <f t="shared" ref="G35:G66" si="9">C35+G34*$L$2-F35</f>
        <v>2530.6488818032872</v>
      </c>
    </row>
    <row r="36" spans="1:7" x14ac:dyDescent="0.25">
      <c r="A36">
        <v>35</v>
      </c>
      <c r="B36">
        <f t="shared" si="6"/>
        <v>54</v>
      </c>
      <c r="C36">
        <f t="shared" si="2"/>
        <v>253.47224999999995</v>
      </c>
      <c r="D36">
        <f t="shared" si="3"/>
        <v>253.47224999999995</v>
      </c>
      <c r="E36">
        <f t="shared" si="7"/>
        <v>66.803141132057675</v>
      </c>
      <c r="F36">
        <f t="shared" si="8"/>
        <v>208.90412295488781</v>
      </c>
      <c r="G36">
        <f t="shared" si="9"/>
        <v>2676.4429641205306</v>
      </c>
    </row>
    <row r="37" spans="1:7" x14ac:dyDescent="0.25">
      <c r="A37">
        <v>36</v>
      </c>
      <c r="B37">
        <f t="shared" si="6"/>
        <v>55</v>
      </c>
      <c r="C37">
        <f t="shared" si="2"/>
        <v>245.65163999999996</v>
      </c>
      <c r="D37">
        <f t="shared" si="3"/>
        <v>245.65163999999996</v>
      </c>
      <c r="E37">
        <f t="shared" si="7"/>
        <v>62.251925985530889</v>
      </c>
      <c r="F37">
        <f t="shared" si="8"/>
        <v>208.90412295488781</v>
      </c>
      <c r="G37">
        <f t="shared" si="9"/>
        <v>2820.248199730464</v>
      </c>
    </row>
    <row r="38" spans="1:7" x14ac:dyDescent="0.25">
      <c r="A38">
        <v>37</v>
      </c>
      <c r="B38">
        <f t="shared" si="6"/>
        <v>56</v>
      </c>
      <c r="C38">
        <f t="shared" si="2"/>
        <v>237.20720999999998</v>
      </c>
      <c r="D38">
        <f t="shared" si="3"/>
        <v>237.20720999999998</v>
      </c>
      <c r="E38">
        <f t="shared" si="7"/>
        <v>57.799977675055047</v>
      </c>
      <c r="F38">
        <f t="shared" si="8"/>
        <v>208.90412295488781</v>
      </c>
      <c r="G38">
        <f t="shared" si="9"/>
        <v>2961.3612147647946</v>
      </c>
    </row>
    <row r="39" spans="1:7" x14ac:dyDescent="0.25">
      <c r="A39">
        <v>38</v>
      </c>
      <c r="B39">
        <f t="shared" si="6"/>
        <v>57</v>
      </c>
      <c r="C39">
        <f t="shared" si="2"/>
        <v>228.13895999999997</v>
      </c>
      <c r="D39">
        <f t="shared" si="3"/>
        <v>228.13895999999997</v>
      </c>
      <c r="E39">
        <f t="shared" si="7"/>
        <v>53.452239219336612</v>
      </c>
      <c r="F39">
        <f t="shared" si="8"/>
        <v>208.90412295488781</v>
      </c>
      <c r="G39">
        <f t="shared" si="9"/>
        <v>3099.0505004004981</v>
      </c>
    </row>
    <row r="40" spans="1:7" x14ac:dyDescent="0.25">
      <c r="A40">
        <v>39</v>
      </c>
      <c r="B40">
        <f t="shared" si="6"/>
        <v>58</v>
      </c>
      <c r="C40">
        <f t="shared" si="2"/>
        <v>218.44688999999997</v>
      </c>
      <c r="D40">
        <f t="shared" si="3"/>
        <v>218.44688999999997</v>
      </c>
      <c r="E40">
        <f t="shared" si="7"/>
        <v>49.212901700350116</v>
      </c>
      <c r="F40">
        <f t="shared" si="8"/>
        <v>208.90412295488781</v>
      </c>
      <c r="G40">
        <f t="shared" si="9"/>
        <v>3232.5552874616305</v>
      </c>
    </row>
    <row r="41" spans="1:7" x14ac:dyDescent="0.25">
      <c r="A41">
        <v>40</v>
      </c>
      <c r="B41">
        <f t="shared" si="6"/>
        <v>59</v>
      </c>
      <c r="C41">
        <f t="shared" si="2"/>
        <v>208.13099999999994</v>
      </c>
      <c r="D41">
        <f t="shared" si="3"/>
        <v>208.13099999999994</v>
      </c>
      <c r="E41">
        <f t="shared" si="7"/>
        <v>45.085463440932287</v>
      </c>
      <c r="F41">
        <f t="shared" si="8"/>
        <v>208.90412295488781</v>
      </c>
      <c r="G41">
        <f t="shared" si="9"/>
        <v>3361.0843760052076</v>
      </c>
    </row>
    <row r="42" spans="1:7" x14ac:dyDescent="0.25">
      <c r="A42">
        <v>41</v>
      </c>
      <c r="B42">
        <f t="shared" si="6"/>
        <v>60</v>
      </c>
      <c r="C42">
        <f t="shared" si="2"/>
        <v>197.19128999999992</v>
      </c>
      <c r="D42">
        <f t="shared" si="3"/>
        <v>197.19128999999992</v>
      </c>
      <c r="E42">
        <f t="shared" si="7"/>
        <v>41.072785409952935</v>
      </c>
      <c r="F42">
        <f t="shared" si="8"/>
        <v>208.90412295488781</v>
      </c>
      <c r="G42">
        <f t="shared" si="9"/>
        <v>3483.814918090528</v>
      </c>
    </row>
    <row r="43" spans="1:7" x14ac:dyDescent="0.25">
      <c r="A43">
        <v>42</v>
      </c>
      <c r="B43">
        <f t="shared" si="6"/>
        <v>61</v>
      </c>
      <c r="C43">
        <f t="shared" si="2"/>
        <v>185.62776000000002</v>
      </c>
      <c r="D43">
        <f t="shared" si="3"/>
        <v>185.62776000000002</v>
      </c>
      <c r="E43">
        <f t="shared" si="7"/>
        <v>37.177143070501636</v>
      </c>
      <c r="F43">
        <f t="shared" si="8"/>
        <v>208.90412295488781</v>
      </c>
      <c r="G43">
        <f t="shared" si="9"/>
        <v>3599.8911518592613</v>
      </c>
    </row>
    <row r="44" spans="1:7" x14ac:dyDescent="0.25">
      <c r="A44">
        <v>43</v>
      </c>
      <c r="B44">
        <f t="shared" si="6"/>
        <v>62</v>
      </c>
      <c r="C44">
        <f t="shared" si="2"/>
        <v>173.44040999999993</v>
      </c>
      <c r="D44">
        <f t="shared" si="3"/>
        <v>173.44040999999993</v>
      </c>
      <c r="E44">
        <f t="shared" si="7"/>
        <v>33.400274875045113</v>
      </c>
      <c r="F44">
        <f t="shared" si="8"/>
        <v>208.90412295488781</v>
      </c>
      <c r="G44">
        <f t="shared" si="9"/>
        <v>3708.4230849787441</v>
      </c>
    </row>
    <row r="45" spans="1:7" x14ac:dyDescent="0.25">
      <c r="A45">
        <v>44</v>
      </c>
      <c r="B45">
        <f t="shared" si="6"/>
        <v>63</v>
      </c>
      <c r="C45">
        <f t="shared" si="2"/>
        <v>160.62923999999998</v>
      </c>
      <c r="D45">
        <f t="shared" si="3"/>
        <v>160.62923999999998</v>
      </c>
      <c r="E45">
        <f t="shared" si="7"/>
        <v>29.743427600611515</v>
      </c>
      <c r="F45">
        <f t="shared" si="8"/>
        <v>208.90412295488781</v>
      </c>
      <c r="G45">
        <f t="shared" si="9"/>
        <v>3808.4851254230057</v>
      </c>
    </row>
    <row r="46" spans="1:7" x14ac:dyDescent="0.25">
      <c r="A46">
        <v>45</v>
      </c>
      <c r="B46">
        <f t="shared" si="6"/>
        <v>64</v>
      </c>
      <c r="C46">
        <f t="shared" si="2"/>
        <v>147.19425000000001</v>
      </c>
      <c r="D46">
        <f t="shared" si="3"/>
        <v>147.19425000000001</v>
      </c>
      <c r="E46">
        <f t="shared" si="7"/>
        <v>26.207398706710414</v>
      </c>
      <c r="F46">
        <f t="shared" si="8"/>
        <v>208.90412295488781</v>
      </c>
      <c r="G46">
        <f t="shared" si="9"/>
        <v>3899.1146574850386</v>
      </c>
    </row>
    <row r="47" spans="1:7" x14ac:dyDescent="0.25">
      <c r="A47">
        <v>46</v>
      </c>
      <c r="B47">
        <f t="shared" si="6"/>
        <v>65</v>
      </c>
      <c r="C47">
        <f t="shared" si="2"/>
        <v>0</v>
      </c>
      <c r="D47">
        <v>0</v>
      </c>
      <c r="E47">
        <f t="shared" si="7"/>
        <v>0</v>
      </c>
      <c r="F47">
        <f t="shared" si="8"/>
        <v>208.90412295488781</v>
      </c>
      <c r="G47">
        <f t="shared" si="9"/>
        <v>3846.1751208295523</v>
      </c>
    </row>
    <row r="48" spans="1:7" x14ac:dyDescent="0.25">
      <c r="A48">
        <v>47</v>
      </c>
      <c r="B48">
        <f t="shared" si="6"/>
        <v>66</v>
      </c>
      <c r="C48">
        <f t="shared" si="2"/>
        <v>0</v>
      </c>
      <c r="D48">
        <v>0</v>
      </c>
      <c r="E48">
        <f t="shared" si="7"/>
        <v>0</v>
      </c>
      <c r="F48">
        <f t="shared" si="8"/>
        <v>208.90412295488781</v>
      </c>
      <c r="G48">
        <f t="shared" si="9"/>
        <v>3791.1180027078467</v>
      </c>
    </row>
    <row r="49" spans="1:7" x14ac:dyDescent="0.25">
      <c r="A49">
        <v>48</v>
      </c>
      <c r="B49">
        <f t="shared" si="6"/>
        <v>67</v>
      </c>
      <c r="C49">
        <f t="shared" si="2"/>
        <v>0</v>
      </c>
      <c r="D49">
        <v>0</v>
      </c>
      <c r="E49">
        <f t="shared" si="7"/>
        <v>0</v>
      </c>
      <c r="F49">
        <f t="shared" si="8"/>
        <v>208.90412295488781</v>
      </c>
      <c r="G49">
        <f t="shared" si="9"/>
        <v>3733.8585998612725</v>
      </c>
    </row>
    <row r="50" spans="1:7" x14ac:dyDescent="0.25">
      <c r="A50">
        <v>49</v>
      </c>
      <c r="B50">
        <f t="shared" si="6"/>
        <v>68</v>
      </c>
      <c r="C50">
        <f t="shared" si="2"/>
        <v>0</v>
      </c>
      <c r="D50">
        <v>0</v>
      </c>
      <c r="E50">
        <f t="shared" si="7"/>
        <v>0</v>
      </c>
      <c r="F50">
        <f t="shared" si="8"/>
        <v>208.90412295488781</v>
      </c>
      <c r="G50">
        <f t="shared" si="9"/>
        <v>3674.3088209008356</v>
      </c>
    </row>
    <row r="51" spans="1:7" x14ac:dyDescent="0.25">
      <c r="A51">
        <v>50</v>
      </c>
      <c r="B51">
        <f t="shared" si="6"/>
        <v>69</v>
      </c>
      <c r="C51">
        <f t="shared" si="2"/>
        <v>0</v>
      </c>
      <c r="D51">
        <v>0</v>
      </c>
      <c r="E51">
        <f t="shared" si="7"/>
        <v>0</v>
      </c>
      <c r="F51">
        <f t="shared" si="8"/>
        <v>208.90412295488781</v>
      </c>
      <c r="G51">
        <f t="shared" si="9"/>
        <v>3612.3770507819813</v>
      </c>
    </row>
    <row r="52" spans="1:7" x14ac:dyDescent="0.25">
      <c r="A52">
        <v>51</v>
      </c>
      <c r="B52">
        <f t="shared" si="6"/>
        <v>70</v>
      </c>
      <c r="C52">
        <f t="shared" si="2"/>
        <v>0</v>
      </c>
      <c r="D52">
        <v>0</v>
      </c>
      <c r="E52">
        <f t="shared" si="7"/>
        <v>0</v>
      </c>
      <c r="F52">
        <f t="shared" si="8"/>
        <v>208.90412295488781</v>
      </c>
      <c r="G52">
        <f t="shared" si="9"/>
        <v>3547.9680098583726</v>
      </c>
    </row>
    <row r="53" spans="1:7" x14ac:dyDescent="0.25">
      <c r="A53">
        <v>52</v>
      </c>
      <c r="B53">
        <f t="shared" si="6"/>
        <v>71</v>
      </c>
      <c r="C53">
        <f t="shared" si="2"/>
        <v>0</v>
      </c>
      <c r="D53">
        <v>0</v>
      </c>
      <c r="E53">
        <f t="shared" si="7"/>
        <v>0</v>
      </c>
      <c r="F53">
        <f t="shared" si="8"/>
        <v>208.90412295488781</v>
      </c>
      <c r="G53">
        <f t="shared" si="9"/>
        <v>3480.9826072978199</v>
      </c>
    </row>
    <row r="54" spans="1:7" x14ac:dyDescent="0.25">
      <c r="A54">
        <v>53</v>
      </c>
      <c r="B54">
        <f t="shared" si="6"/>
        <v>72</v>
      </c>
      <c r="C54">
        <f t="shared" si="2"/>
        <v>0</v>
      </c>
      <c r="D54">
        <v>0</v>
      </c>
      <c r="E54">
        <f t="shared" si="7"/>
        <v>0</v>
      </c>
      <c r="F54">
        <f t="shared" si="8"/>
        <v>208.90412295488781</v>
      </c>
      <c r="G54">
        <f t="shared" si="9"/>
        <v>3411.3177886348449</v>
      </c>
    </row>
    <row r="55" spans="1:7" x14ac:dyDescent="0.25">
      <c r="A55">
        <v>54</v>
      </c>
      <c r="B55">
        <f t="shared" si="6"/>
        <v>73</v>
      </c>
      <c r="C55">
        <f t="shared" si="2"/>
        <v>0</v>
      </c>
      <c r="D55">
        <v>0</v>
      </c>
      <c r="E55">
        <f t="shared" si="7"/>
        <v>0</v>
      </c>
      <c r="F55">
        <f t="shared" si="8"/>
        <v>208.90412295488781</v>
      </c>
      <c r="G55">
        <f t="shared" si="9"/>
        <v>3338.8663772253508</v>
      </c>
    </row>
    <row r="56" spans="1:7" x14ac:dyDescent="0.25">
      <c r="A56">
        <v>55</v>
      </c>
      <c r="B56">
        <f t="shared" si="6"/>
        <v>74</v>
      </c>
      <c r="C56">
        <f t="shared" si="2"/>
        <v>0</v>
      </c>
      <c r="D56">
        <v>0</v>
      </c>
      <c r="E56">
        <f t="shared" si="7"/>
        <v>0</v>
      </c>
      <c r="F56">
        <f t="shared" si="8"/>
        <v>208.90412295488781</v>
      </c>
      <c r="G56">
        <f t="shared" si="9"/>
        <v>3263.5169093594768</v>
      </c>
    </row>
    <row r="57" spans="1:7" x14ac:dyDescent="0.25">
      <c r="A57">
        <v>56</v>
      </c>
      <c r="B57">
        <f t="shared" si="6"/>
        <v>75</v>
      </c>
      <c r="C57">
        <f t="shared" si="2"/>
        <v>0</v>
      </c>
      <c r="D57">
        <v>0</v>
      </c>
      <c r="E57">
        <f t="shared" si="7"/>
        <v>0</v>
      </c>
      <c r="F57">
        <f t="shared" si="8"/>
        <v>208.90412295488781</v>
      </c>
      <c r="G57">
        <f t="shared" si="9"/>
        <v>3185.1534627789679</v>
      </c>
    </row>
    <row r="58" spans="1:7" x14ac:dyDescent="0.25">
      <c r="A58">
        <v>57</v>
      </c>
      <c r="B58">
        <f t="shared" si="6"/>
        <v>76</v>
      </c>
      <c r="C58">
        <f t="shared" si="2"/>
        <v>0</v>
      </c>
      <c r="D58">
        <v>0</v>
      </c>
      <c r="E58">
        <f t="shared" si="7"/>
        <v>0</v>
      </c>
      <c r="F58">
        <f t="shared" si="8"/>
        <v>208.90412295488781</v>
      </c>
      <c r="G58">
        <f t="shared" si="9"/>
        <v>3103.655478335239</v>
      </c>
    </row>
    <row r="59" spans="1:7" x14ac:dyDescent="0.25">
      <c r="A59">
        <v>58</v>
      </c>
      <c r="B59">
        <f t="shared" si="6"/>
        <v>77</v>
      </c>
      <c r="C59">
        <f t="shared" si="2"/>
        <v>0</v>
      </c>
      <c r="D59">
        <v>0</v>
      </c>
      <c r="E59">
        <f t="shared" si="7"/>
        <v>0</v>
      </c>
      <c r="F59">
        <f t="shared" si="8"/>
        <v>208.90412295488781</v>
      </c>
      <c r="G59">
        <f t="shared" si="9"/>
        <v>3018.8975745137609</v>
      </c>
    </row>
    <row r="60" spans="1:7" x14ac:dyDescent="0.25">
      <c r="A60">
        <v>59</v>
      </c>
      <c r="B60">
        <f t="shared" si="6"/>
        <v>78</v>
      </c>
      <c r="C60">
        <f t="shared" si="2"/>
        <v>0</v>
      </c>
      <c r="D60">
        <v>0</v>
      </c>
      <c r="E60">
        <f t="shared" si="7"/>
        <v>0</v>
      </c>
      <c r="F60">
        <f t="shared" si="8"/>
        <v>208.90412295488781</v>
      </c>
      <c r="G60">
        <f t="shared" si="9"/>
        <v>2930.7493545394236</v>
      </c>
    </row>
    <row r="61" spans="1:7" x14ac:dyDescent="0.25">
      <c r="A61">
        <v>60</v>
      </c>
      <c r="B61">
        <f t="shared" si="6"/>
        <v>79</v>
      </c>
      <c r="C61">
        <f t="shared" si="2"/>
        <v>0</v>
      </c>
      <c r="D61">
        <v>0</v>
      </c>
      <c r="E61">
        <f t="shared" si="7"/>
        <v>0</v>
      </c>
      <c r="F61">
        <f t="shared" si="8"/>
        <v>208.90412295488781</v>
      </c>
      <c r="G61">
        <f t="shared" si="9"/>
        <v>2839.0752057661125</v>
      </c>
    </row>
    <row r="62" spans="1:7" x14ac:dyDescent="0.25">
      <c r="A62">
        <v>61</v>
      </c>
      <c r="B62">
        <f t="shared" si="6"/>
        <v>80</v>
      </c>
      <c r="C62">
        <f t="shared" si="2"/>
        <v>0</v>
      </c>
      <c r="D62">
        <v>0</v>
      </c>
      <c r="E62">
        <f t="shared" si="7"/>
        <v>0</v>
      </c>
      <c r="F62">
        <f t="shared" si="8"/>
        <v>208.90412295488781</v>
      </c>
      <c r="G62">
        <f t="shared" si="9"/>
        <v>2743.7340910418693</v>
      </c>
    </row>
    <row r="63" spans="1:7" x14ac:dyDescent="0.25">
      <c r="A63">
        <v>62</v>
      </c>
      <c r="B63">
        <f t="shared" si="6"/>
        <v>81</v>
      </c>
      <c r="C63">
        <f t="shared" si="2"/>
        <v>0</v>
      </c>
      <c r="D63">
        <v>0</v>
      </c>
      <c r="E63">
        <f t="shared" si="7"/>
        <v>0</v>
      </c>
      <c r="F63">
        <f t="shared" si="8"/>
        <v>208.90412295488781</v>
      </c>
      <c r="G63">
        <f t="shared" si="9"/>
        <v>2644.5793317286561</v>
      </c>
    </row>
    <row r="64" spans="1:7" x14ac:dyDescent="0.25">
      <c r="A64">
        <v>63</v>
      </c>
      <c r="B64">
        <f t="shared" si="6"/>
        <v>82</v>
      </c>
      <c r="C64">
        <f t="shared" si="2"/>
        <v>0</v>
      </c>
      <c r="D64">
        <v>0</v>
      </c>
      <c r="E64">
        <f t="shared" si="7"/>
        <v>0</v>
      </c>
      <c r="F64">
        <f t="shared" si="8"/>
        <v>208.90412295488781</v>
      </c>
      <c r="G64">
        <f t="shared" si="9"/>
        <v>2541.4583820429143</v>
      </c>
    </row>
    <row r="65" spans="1:7" x14ac:dyDescent="0.25">
      <c r="A65">
        <v>64</v>
      </c>
      <c r="B65">
        <f t="shared" si="6"/>
        <v>83</v>
      </c>
      <c r="C65">
        <f t="shared" si="2"/>
        <v>0</v>
      </c>
      <c r="D65">
        <v>0</v>
      </c>
      <c r="E65">
        <f t="shared" si="7"/>
        <v>0</v>
      </c>
      <c r="F65">
        <f t="shared" si="8"/>
        <v>208.90412295488781</v>
      </c>
      <c r="G65">
        <f t="shared" si="9"/>
        <v>2434.2125943697429</v>
      </c>
    </row>
    <row r="66" spans="1:7" x14ac:dyDescent="0.25">
      <c r="A66">
        <v>65</v>
      </c>
      <c r="B66">
        <f t="shared" ref="B66:B81" si="10">A66+19</f>
        <v>84</v>
      </c>
      <c r="C66">
        <f t="shared" si="2"/>
        <v>0</v>
      </c>
      <c r="D66">
        <v>0</v>
      </c>
      <c r="E66">
        <f t="shared" ref="E66:E81" si="11">C66*$L$2^(1-A66)</f>
        <v>0</v>
      </c>
      <c r="F66">
        <f t="shared" si="8"/>
        <v>208.90412295488781</v>
      </c>
      <c r="G66">
        <f t="shared" si="9"/>
        <v>2322.6769751896445</v>
      </c>
    </row>
    <row r="67" spans="1:7" x14ac:dyDescent="0.25">
      <c r="A67">
        <v>66</v>
      </c>
      <c r="B67">
        <f t="shared" si="10"/>
        <v>85</v>
      </c>
      <c r="C67">
        <f t="shared" ref="C67:C81" si="12">D67</f>
        <v>0</v>
      </c>
      <c r="D67">
        <v>0</v>
      </c>
      <c r="E67">
        <f t="shared" si="11"/>
        <v>0</v>
      </c>
      <c r="F67">
        <f t="shared" ref="F67:F81" si="13">F66*($K$2*$L$2)</f>
        <v>208.90412295488781</v>
      </c>
      <c r="G67">
        <f t="shared" ref="G67:G81" si="14">C67+G66*$L$2-F67</f>
        <v>2206.6799312423423</v>
      </c>
    </row>
    <row r="68" spans="1:7" x14ac:dyDescent="0.25">
      <c r="A68">
        <v>67</v>
      </c>
      <c r="B68">
        <f t="shared" si="10"/>
        <v>86</v>
      </c>
      <c r="C68">
        <f t="shared" si="12"/>
        <v>0</v>
      </c>
      <c r="D68">
        <v>0</v>
      </c>
      <c r="E68">
        <f t="shared" si="11"/>
        <v>0</v>
      </c>
      <c r="F68">
        <f t="shared" si="13"/>
        <v>208.90412295488781</v>
      </c>
      <c r="G68">
        <f t="shared" si="14"/>
        <v>2086.043005537148</v>
      </c>
    </row>
    <row r="69" spans="1:7" x14ac:dyDescent="0.25">
      <c r="A69">
        <v>68</v>
      </c>
      <c r="B69">
        <f t="shared" si="10"/>
        <v>87</v>
      </c>
      <c r="C69">
        <f t="shared" si="12"/>
        <v>0</v>
      </c>
      <c r="D69">
        <v>0</v>
      </c>
      <c r="E69">
        <f t="shared" si="11"/>
        <v>0</v>
      </c>
      <c r="F69">
        <f t="shared" si="13"/>
        <v>208.90412295488781</v>
      </c>
      <c r="G69">
        <f t="shared" si="14"/>
        <v>1960.5806028037462</v>
      </c>
    </row>
    <row r="70" spans="1:7" x14ac:dyDescent="0.25">
      <c r="A70">
        <v>69</v>
      </c>
      <c r="B70">
        <f t="shared" si="10"/>
        <v>88</v>
      </c>
      <c r="C70">
        <f t="shared" si="12"/>
        <v>0</v>
      </c>
      <c r="D70">
        <v>0</v>
      </c>
      <c r="E70">
        <f t="shared" si="11"/>
        <v>0</v>
      </c>
      <c r="F70">
        <f t="shared" si="13"/>
        <v>208.90412295488781</v>
      </c>
      <c r="G70">
        <f t="shared" si="14"/>
        <v>1830.0997039610083</v>
      </c>
    </row>
    <row r="71" spans="1:7" x14ac:dyDescent="0.25">
      <c r="A71">
        <v>70</v>
      </c>
      <c r="B71">
        <f t="shared" si="10"/>
        <v>89</v>
      </c>
      <c r="C71">
        <f t="shared" si="12"/>
        <v>0</v>
      </c>
      <c r="D71">
        <v>0</v>
      </c>
      <c r="E71">
        <f t="shared" si="11"/>
        <v>0</v>
      </c>
      <c r="F71">
        <f t="shared" si="13"/>
        <v>208.90412295488781</v>
      </c>
      <c r="G71">
        <f t="shared" si="14"/>
        <v>1694.3995691645609</v>
      </c>
    </row>
    <row r="72" spans="1:7" x14ac:dyDescent="0.25">
      <c r="A72">
        <v>71</v>
      </c>
      <c r="B72">
        <f t="shared" si="10"/>
        <v>90</v>
      </c>
      <c r="C72">
        <f t="shared" si="12"/>
        <v>0</v>
      </c>
      <c r="D72">
        <v>0</v>
      </c>
      <c r="E72">
        <f t="shared" si="11"/>
        <v>0</v>
      </c>
      <c r="F72">
        <f t="shared" si="13"/>
        <v>208.90412295488781</v>
      </c>
      <c r="G72">
        <f t="shared" si="14"/>
        <v>1553.2714289762557</v>
      </c>
    </row>
    <row r="73" spans="1:7" x14ac:dyDescent="0.25">
      <c r="A73">
        <v>72</v>
      </c>
      <c r="B73">
        <f t="shared" si="10"/>
        <v>91</v>
      </c>
      <c r="C73">
        <f t="shared" si="12"/>
        <v>0</v>
      </c>
      <c r="D73">
        <v>0</v>
      </c>
      <c r="E73">
        <f t="shared" si="11"/>
        <v>0</v>
      </c>
      <c r="F73">
        <f t="shared" si="13"/>
        <v>208.90412295488781</v>
      </c>
      <c r="G73">
        <f t="shared" si="14"/>
        <v>1406.4981631804183</v>
      </c>
    </row>
    <row r="74" spans="1:7" x14ac:dyDescent="0.25">
      <c r="A74">
        <v>73</v>
      </c>
      <c r="B74">
        <f t="shared" si="10"/>
        <v>92</v>
      </c>
      <c r="C74">
        <f t="shared" si="12"/>
        <v>0</v>
      </c>
      <c r="D74">
        <v>0</v>
      </c>
      <c r="E74">
        <f t="shared" si="11"/>
        <v>0</v>
      </c>
      <c r="F74">
        <f t="shared" si="13"/>
        <v>208.90412295488781</v>
      </c>
      <c r="G74">
        <f t="shared" si="14"/>
        <v>1253.8539667527473</v>
      </c>
    </row>
    <row r="75" spans="1:7" x14ac:dyDescent="0.25">
      <c r="A75">
        <v>74</v>
      </c>
      <c r="B75">
        <f t="shared" si="10"/>
        <v>93</v>
      </c>
      <c r="C75">
        <f t="shared" si="12"/>
        <v>0</v>
      </c>
      <c r="D75">
        <v>0</v>
      </c>
      <c r="E75">
        <f t="shared" si="11"/>
        <v>0</v>
      </c>
      <c r="F75">
        <f t="shared" si="13"/>
        <v>208.90412295488781</v>
      </c>
      <c r="G75">
        <f t="shared" si="14"/>
        <v>1095.1040024679694</v>
      </c>
    </row>
    <row r="76" spans="1:7" x14ac:dyDescent="0.25">
      <c r="A76">
        <v>75</v>
      </c>
      <c r="B76">
        <f t="shared" si="10"/>
        <v>94</v>
      </c>
      <c r="C76">
        <f t="shared" si="12"/>
        <v>0</v>
      </c>
      <c r="D76">
        <v>0</v>
      </c>
      <c r="E76">
        <f t="shared" si="11"/>
        <v>0</v>
      </c>
      <c r="F76">
        <f t="shared" si="13"/>
        <v>208.90412295488781</v>
      </c>
      <c r="G76">
        <f t="shared" si="14"/>
        <v>930.00403961180029</v>
      </c>
    </row>
    <row r="77" spans="1:7" x14ac:dyDescent="0.25">
      <c r="A77">
        <v>76</v>
      </c>
      <c r="B77">
        <f t="shared" si="10"/>
        <v>95</v>
      </c>
      <c r="C77">
        <f t="shared" si="12"/>
        <v>0</v>
      </c>
      <c r="D77">
        <v>0</v>
      </c>
      <c r="E77">
        <f t="shared" si="11"/>
        <v>0</v>
      </c>
      <c r="F77">
        <f t="shared" si="13"/>
        <v>208.90412295488781</v>
      </c>
      <c r="G77">
        <f t="shared" si="14"/>
        <v>758.30007824138454</v>
      </c>
    </row>
    <row r="78" spans="1:7" x14ac:dyDescent="0.25">
      <c r="A78">
        <v>77</v>
      </c>
      <c r="B78">
        <f t="shared" si="10"/>
        <v>96</v>
      </c>
      <c r="C78">
        <f t="shared" si="12"/>
        <v>0</v>
      </c>
      <c r="D78">
        <v>0</v>
      </c>
      <c r="E78">
        <f t="shared" si="11"/>
        <v>0</v>
      </c>
      <c r="F78">
        <f t="shared" si="13"/>
        <v>208.90412295488781</v>
      </c>
      <c r="G78">
        <f t="shared" si="14"/>
        <v>579.72795841615209</v>
      </c>
    </row>
    <row r="79" spans="1:7" x14ac:dyDescent="0.25">
      <c r="A79">
        <v>78</v>
      </c>
      <c r="B79">
        <f t="shared" si="10"/>
        <v>97</v>
      </c>
      <c r="C79">
        <f t="shared" si="12"/>
        <v>0</v>
      </c>
      <c r="D79">
        <v>0</v>
      </c>
      <c r="E79">
        <f t="shared" si="11"/>
        <v>0</v>
      </c>
      <c r="F79">
        <f t="shared" si="13"/>
        <v>208.90412295488781</v>
      </c>
      <c r="G79">
        <f t="shared" si="14"/>
        <v>394.01295379791031</v>
      </c>
    </row>
    <row r="80" spans="1:7" x14ac:dyDescent="0.25">
      <c r="A80">
        <v>79</v>
      </c>
      <c r="B80">
        <f t="shared" si="10"/>
        <v>98</v>
      </c>
      <c r="C80">
        <f t="shared" si="12"/>
        <v>0</v>
      </c>
      <c r="D80">
        <v>0</v>
      </c>
      <c r="E80">
        <f t="shared" si="11"/>
        <v>0</v>
      </c>
      <c r="F80">
        <f t="shared" si="13"/>
        <v>208.90412295488781</v>
      </c>
      <c r="G80">
        <f t="shared" si="14"/>
        <v>200.86934899493892</v>
      </c>
    </row>
    <row r="81" spans="1:7" x14ac:dyDescent="0.25">
      <c r="A81">
        <v>80</v>
      </c>
      <c r="B81">
        <f t="shared" si="10"/>
        <v>99</v>
      </c>
      <c r="C81">
        <f t="shared" si="12"/>
        <v>0</v>
      </c>
      <c r="D81">
        <v>0</v>
      </c>
      <c r="E81">
        <f t="shared" si="11"/>
        <v>0</v>
      </c>
      <c r="F81">
        <f t="shared" si="13"/>
        <v>208.90412295488781</v>
      </c>
      <c r="G81">
        <f t="shared" si="14"/>
        <v>-1.5131718100747094E-10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073A-794D-4042-90A1-90CC964F27F5}">
  <dimension ref="A1:M81"/>
  <sheetViews>
    <sheetView topLeftCell="A16" workbookViewId="0">
      <selection activeCell="K3" sqref="K3"/>
    </sheetView>
  </sheetViews>
  <sheetFormatPr defaultRowHeight="15" x14ac:dyDescent="0.25"/>
  <cols>
    <col min="5" max="5" width="12.28515625" bestFit="1" customWidth="1"/>
    <col min="9" max="9" width="19.85546875" customWidth="1"/>
    <col min="13" max="13" width="18.42578125" bestFit="1" customWidth="1"/>
  </cols>
  <sheetData>
    <row r="1" spans="1:13" x14ac:dyDescent="0.25">
      <c r="A1" t="s">
        <v>0</v>
      </c>
      <c r="B1" t="s">
        <v>11</v>
      </c>
      <c r="C1" t="s">
        <v>1</v>
      </c>
      <c r="D1" t="s">
        <v>13</v>
      </c>
      <c r="E1" t="s">
        <v>6</v>
      </c>
      <c r="F1" t="s">
        <v>9</v>
      </c>
      <c r="G1" t="s">
        <v>10</v>
      </c>
      <c r="J1" t="s">
        <v>2</v>
      </c>
      <c r="K1" t="s">
        <v>3</v>
      </c>
      <c r="L1" t="s">
        <v>4</v>
      </c>
      <c r="M1" t="s">
        <v>12</v>
      </c>
    </row>
    <row r="2" spans="1:13" x14ac:dyDescent="0.25">
      <c r="A2">
        <v>1</v>
      </c>
      <c r="B2">
        <f t="shared" ref="B2:B33" si="0">A2+19</f>
        <v>20</v>
      </c>
      <c r="C2">
        <f>D2</f>
        <v>148.20008999999999</v>
      </c>
      <c r="D2">
        <f>(-311.91*A2^2+14325*A2+134187)/1000</f>
        <v>148.20008999999999</v>
      </c>
      <c r="E2">
        <f t="shared" ref="E2:E33" si="1">C2*$L$2^(1-A2)</f>
        <v>148.20008999999999</v>
      </c>
      <c r="F2">
        <f>J9</f>
        <v>224.63750387367449</v>
      </c>
      <c r="G2">
        <f>C2+J2-F2</f>
        <v>-76.437413873674501</v>
      </c>
      <c r="J2">
        <v>0</v>
      </c>
      <c r="K2">
        <f>L2^-1</f>
        <v>0.96153846153846145</v>
      </c>
      <c r="L2">
        <v>1.04</v>
      </c>
      <c r="M2">
        <v>0</v>
      </c>
    </row>
    <row r="3" spans="1:13" x14ac:dyDescent="0.25">
      <c r="A3">
        <v>2</v>
      </c>
      <c r="B3">
        <f t="shared" si="0"/>
        <v>21</v>
      </c>
      <c r="C3">
        <f t="shared" ref="C3:C66" si="2">D3</f>
        <v>161.58936</v>
      </c>
      <c r="D3">
        <f t="shared" ref="D3:D46" si="3">(-311.91*A3^2+14325*A3+134187)/1000</f>
        <v>161.58936</v>
      </c>
      <c r="E3">
        <f t="shared" si="1"/>
        <v>155.3743846153846</v>
      </c>
      <c r="F3">
        <f t="shared" ref="F3:F66" si="4">F2*($K$2*$L$2)</f>
        <v>224.63750387367449</v>
      </c>
      <c r="G3">
        <f t="shared" ref="G3:G66" si="5">C3+G2*$L$2-F3</f>
        <v>-142.54305430229596</v>
      </c>
      <c r="L3">
        <f>L2^-1</f>
        <v>0.96153846153846145</v>
      </c>
    </row>
    <row r="4" spans="1:13" x14ac:dyDescent="0.25">
      <c r="A4">
        <v>3</v>
      </c>
      <c r="B4">
        <f t="shared" si="0"/>
        <v>22</v>
      </c>
      <c r="C4">
        <f t="shared" si="2"/>
        <v>174.35480999999999</v>
      </c>
      <c r="D4">
        <f t="shared" si="3"/>
        <v>174.35480999999999</v>
      </c>
      <c r="E4">
        <f t="shared" si="1"/>
        <v>161.20082285502954</v>
      </c>
      <c r="F4">
        <f t="shared" si="4"/>
        <v>224.63750387367449</v>
      </c>
      <c r="G4">
        <f t="shared" si="5"/>
        <v>-198.52747034806231</v>
      </c>
      <c r="J4" t="s">
        <v>5</v>
      </c>
    </row>
    <row r="5" spans="1:13" x14ac:dyDescent="0.25">
      <c r="A5">
        <v>4</v>
      </c>
      <c r="B5">
        <f t="shared" si="0"/>
        <v>23</v>
      </c>
      <c r="C5">
        <f t="shared" si="2"/>
        <v>186.49644000000001</v>
      </c>
      <c r="D5">
        <f t="shared" si="3"/>
        <v>186.49644000000001</v>
      </c>
      <c r="E5">
        <f t="shared" si="1"/>
        <v>165.79465606508876</v>
      </c>
      <c r="F5">
        <f t="shared" si="4"/>
        <v>224.63750387367449</v>
      </c>
      <c r="G5">
        <f t="shared" si="5"/>
        <v>-244.6096330356593</v>
      </c>
      <c r="J5">
        <f>J2+SUM(E2:E81)</f>
        <v>5587.185685779179</v>
      </c>
    </row>
    <row r="6" spans="1:13" x14ac:dyDescent="0.25">
      <c r="A6">
        <v>5</v>
      </c>
      <c r="B6">
        <f t="shared" si="0"/>
        <v>24</v>
      </c>
      <c r="C6">
        <f t="shared" si="2"/>
        <v>198.01425</v>
      </c>
      <c r="D6">
        <f t="shared" si="3"/>
        <v>198.01425</v>
      </c>
      <c r="E6">
        <f t="shared" si="1"/>
        <v>169.26341078360787</v>
      </c>
      <c r="F6">
        <f t="shared" si="4"/>
        <v>224.63750387367449</v>
      </c>
      <c r="G6">
        <f t="shared" si="5"/>
        <v>-281.01727223076017</v>
      </c>
      <c r="J6" t="s">
        <v>7</v>
      </c>
    </row>
    <row r="7" spans="1:13" x14ac:dyDescent="0.25">
      <c r="A7">
        <v>6</v>
      </c>
      <c r="B7">
        <f t="shared" si="0"/>
        <v>25</v>
      </c>
      <c r="C7">
        <f t="shared" si="2"/>
        <v>208.90823999999998</v>
      </c>
      <c r="D7">
        <f t="shared" si="3"/>
        <v>208.90823999999998</v>
      </c>
      <c r="E7">
        <f t="shared" si="1"/>
        <v>171.70734528138823</v>
      </c>
      <c r="F7">
        <f t="shared" si="4"/>
        <v>224.63750387367449</v>
      </c>
      <c r="G7">
        <f t="shared" si="5"/>
        <v>-307.9872269936651</v>
      </c>
      <c r="J7">
        <f>((1-K2^(80)))/(1-K2)</f>
        <v>24.872007520708333</v>
      </c>
    </row>
    <row r="8" spans="1:13" x14ac:dyDescent="0.25">
      <c r="A8">
        <v>7</v>
      </c>
      <c r="B8">
        <f t="shared" si="0"/>
        <v>26</v>
      </c>
      <c r="C8">
        <f t="shared" si="2"/>
        <v>219.17841000000001</v>
      </c>
      <c r="D8">
        <f t="shared" si="3"/>
        <v>219.17841000000001</v>
      </c>
      <c r="E8">
        <f t="shared" si="1"/>
        <v>173.21988114943744</v>
      </c>
      <c r="F8">
        <f t="shared" si="4"/>
        <v>224.63750387367449</v>
      </c>
      <c r="G8">
        <f t="shared" si="5"/>
        <v>-325.76580994708621</v>
      </c>
      <c r="J8" t="s">
        <v>8</v>
      </c>
    </row>
    <row r="9" spans="1:13" x14ac:dyDescent="0.25">
      <c r="A9">
        <v>8</v>
      </c>
      <c r="B9">
        <f t="shared" si="0"/>
        <v>27</v>
      </c>
      <c r="C9">
        <f t="shared" si="2"/>
        <v>228.82476</v>
      </c>
      <c r="D9">
        <f t="shared" si="3"/>
        <v>228.82476</v>
      </c>
      <c r="E9">
        <f t="shared" si="1"/>
        <v>173.88801122568697</v>
      </c>
      <c r="F9">
        <f t="shared" si="4"/>
        <v>224.63750387367449</v>
      </c>
      <c r="G9">
        <f t="shared" si="5"/>
        <v>-334.60918621864414</v>
      </c>
      <c r="J9">
        <f>J5/J7</f>
        <v>224.63750387367449</v>
      </c>
    </row>
    <row r="10" spans="1:13" x14ac:dyDescent="0.25">
      <c r="A10">
        <v>9</v>
      </c>
      <c r="B10">
        <f t="shared" si="0"/>
        <v>28</v>
      </c>
      <c r="C10">
        <f t="shared" si="2"/>
        <v>237.84728999999999</v>
      </c>
      <c r="D10">
        <f t="shared" si="3"/>
        <v>237.84728999999999</v>
      </c>
      <c r="E10">
        <f t="shared" si="1"/>
        <v>173.79268508926629</v>
      </c>
      <c r="F10">
        <f t="shared" si="4"/>
        <v>224.63750387367449</v>
      </c>
      <c r="G10">
        <f t="shared" si="5"/>
        <v>-334.78376754106444</v>
      </c>
    </row>
    <row r="11" spans="1:13" x14ac:dyDescent="0.25">
      <c r="A11">
        <v>10</v>
      </c>
      <c r="B11">
        <f t="shared" si="0"/>
        <v>29</v>
      </c>
      <c r="C11">
        <f t="shared" si="2"/>
        <v>246.24600000000001</v>
      </c>
      <c r="D11">
        <f t="shared" si="3"/>
        <v>246.24600000000001</v>
      </c>
      <c r="E11">
        <f t="shared" si="1"/>
        <v>173.00917328934469</v>
      </c>
      <c r="F11">
        <f t="shared" si="4"/>
        <v>224.63750387367449</v>
      </c>
      <c r="G11">
        <f t="shared" si="5"/>
        <v>-326.5666221163815</v>
      </c>
    </row>
    <row r="12" spans="1:13" x14ac:dyDescent="0.25">
      <c r="A12">
        <v>11</v>
      </c>
      <c r="B12">
        <f t="shared" si="0"/>
        <v>30</v>
      </c>
      <c r="C12">
        <f t="shared" si="2"/>
        <v>254.02089000000001</v>
      </c>
      <c r="D12">
        <f t="shared" si="3"/>
        <v>254.02089000000001</v>
      </c>
      <c r="E12">
        <f t="shared" si="1"/>
        <v>171.6074114172396</v>
      </c>
      <c r="F12">
        <f t="shared" si="4"/>
        <v>224.63750387367449</v>
      </c>
      <c r="G12">
        <f t="shared" si="5"/>
        <v>-310.2459008747112</v>
      </c>
    </row>
    <row r="13" spans="1:13" x14ac:dyDescent="0.25">
      <c r="A13">
        <v>12</v>
      </c>
      <c r="B13">
        <f t="shared" si="0"/>
        <v>31</v>
      </c>
      <c r="C13">
        <f t="shared" si="2"/>
        <v>261.17196000000001</v>
      </c>
      <c r="D13">
        <f t="shared" si="3"/>
        <v>261.17196000000001</v>
      </c>
      <c r="E13">
        <f t="shared" si="1"/>
        <v>169.65232507500454</v>
      </c>
      <c r="F13">
        <f t="shared" si="4"/>
        <v>224.63750387367449</v>
      </c>
      <c r="G13">
        <f t="shared" si="5"/>
        <v>-286.12128078337412</v>
      </c>
    </row>
    <row r="14" spans="1:13" x14ac:dyDescent="0.25">
      <c r="A14">
        <v>13</v>
      </c>
      <c r="B14">
        <f t="shared" si="0"/>
        <v>32</v>
      </c>
      <c r="C14">
        <f t="shared" si="2"/>
        <v>267.69920999999994</v>
      </c>
      <c r="D14">
        <f t="shared" si="3"/>
        <v>267.69920999999994</v>
      </c>
      <c r="E14">
        <f t="shared" si="1"/>
        <v>167.20413674091424</v>
      </c>
      <c r="F14">
        <f t="shared" si="4"/>
        <v>224.63750387367449</v>
      </c>
      <c r="G14">
        <f t="shared" si="5"/>
        <v>-254.50442588838362</v>
      </c>
    </row>
    <row r="15" spans="1:13" x14ac:dyDescent="0.25">
      <c r="A15">
        <v>14</v>
      </c>
      <c r="B15">
        <f t="shared" si="0"/>
        <v>33</v>
      </c>
      <c r="C15">
        <f t="shared" si="2"/>
        <v>273.60264000000001</v>
      </c>
      <c r="D15">
        <f t="shared" si="3"/>
        <v>273.60264000000001</v>
      </c>
      <c r="E15">
        <f t="shared" si="1"/>
        <v>164.3186554820353</v>
      </c>
      <c r="F15">
        <f t="shared" si="4"/>
        <v>224.63750387367449</v>
      </c>
      <c r="G15">
        <f t="shared" si="5"/>
        <v>-215.71946679759347</v>
      </c>
    </row>
    <row r="16" spans="1:13" x14ac:dyDescent="0.25">
      <c r="A16">
        <v>15</v>
      </c>
      <c r="B16">
        <f t="shared" si="0"/>
        <v>34</v>
      </c>
      <c r="C16">
        <f t="shared" si="2"/>
        <v>278.88225</v>
      </c>
      <c r="D16">
        <f t="shared" si="3"/>
        <v>278.88225</v>
      </c>
      <c r="E16">
        <f t="shared" si="1"/>
        <v>161.04755041628155</v>
      </c>
      <c r="F16">
        <f t="shared" si="4"/>
        <v>224.63750387367449</v>
      </c>
      <c r="G16">
        <f t="shared" si="5"/>
        <v>-170.10349934317171</v>
      </c>
    </row>
    <row r="17" spans="1:7" x14ac:dyDescent="0.25">
      <c r="A17">
        <v>16</v>
      </c>
      <c r="B17">
        <f t="shared" si="0"/>
        <v>35</v>
      </c>
      <c r="C17">
        <f t="shared" si="2"/>
        <v>283.53803999999997</v>
      </c>
      <c r="D17">
        <f t="shared" si="3"/>
        <v>283.53803999999997</v>
      </c>
      <c r="E17">
        <f t="shared" si="1"/>
        <v>157.4386087808966</v>
      </c>
      <c r="F17">
        <f t="shared" si="4"/>
        <v>224.63750387367449</v>
      </c>
      <c r="G17">
        <f t="shared" si="5"/>
        <v>-118.0071031905731</v>
      </c>
    </row>
    <row r="18" spans="1:7" x14ac:dyDescent="0.25">
      <c r="A18">
        <v>17</v>
      </c>
      <c r="B18">
        <f t="shared" si="0"/>
        <v>36</v>
      </c>
      <c r="C18">
        <f t="shared" si="2"/>
        <v>287.57001000000002</v>
      </c>
      <c r="D18">
        <f t="shared" si="3"/>
        <v>287.57001000000002</v>
      </c>
      <c r="E18">
        <f t="shared" si="1"/>
        <v>153.53597942105907</v>
      </c>
      <c r="F18">
        <f t="shared" si="4"/>
        <v>224.63750387367449</v>
      </c>
      <c r="G18">
        <f t="shared" si="5"/>
        <v>-59.794881191870502</v>
      </c>
    </row>
    <row r="19" spans="1:7" x14ac:dyDescent="0.25">
      <c r="A19">
        <v>18</v>
      </c>
      <c r="B19">
        <f t="shared" si="0"/>
        <v>37</v>
      </c>
      <c r="C19">
        <f t="shared" si="2"/>
        <v>290.97816</v>
      </c>
      <c r="D19">
        <f t="shared" si="3"/>
        <v>290.97816</v>
      </c>
      <c r="E19">
        <f t="shared" si="1"/>
        <v>149.38040247117573</v>
      </c>
      <c r="F19">
        <f t="shared" si="4"/>
        <v>224.63750387367449</v>
      </c>
      <c r="G19">
        <f t="shared" si="5"/>
        <v>4.1539796867801897</v>
      </c>
    </row>
    <row r="20" spans="1:7" x14ac:dyDescent="0.25">
      <c r="A20">
        <v>19</v>
      </c>
      <c r="B20">
        <f t="shared" si="0"/>
        <v>38</v>
      </c>
      <c r="C20">
        <f t="shared" si="2"/>
        <v>293.76249000000001</v>
      </c>
      <c r="D20">
        <f t="shared" si="3"/>
        <v>293.76249000000001</v>
      </c>
      <c r="E20">
        <f t="shared" si="1"/>
        <v>145.00942596230595</v>
      </c>
      <c r="F20">
        <f t="shared" si="4"/>
        <v>224.63750387367449</v>
      </c>
      <c r="G20">
        <f t="shared" si="5"/>
        <v>73.445125000576894</v>
      </c>
    </row>
    <row r="21" spans="1:7" x14ac:dyDescent="0.25">
      <c r="A21">
        <v>20</v>
      </c>
      <c r="B21">
        <f t="shared" si="0"/>
        <v>39</v>
      </c>
      <c r="C21">
        <f t="shared" si="2"/>
        <v>295.923</v>
      </c>
      <c r="D21">
        <f t="shared" si="3"/>
        <v>295.923</v>
      </c>
      <c r="E21">
        <f t="shared" si="1"/>
        <v>140.45761005195396</v>
      </c>
      <c r="F21">
        <f t="shared" si="4"/>
        <v>224.63750387367449</v>
      </c>
      <c r="G21">
        <f t="shared" si="5"/>
        <v>147.66842612692548</v>
      </c>
    </row>
    <row r="22" spans="1:7" x14ac:dyDescent="0.25">
      <c r="A22">
        <v>21</v>
      </c>
      <c r="B22">
        <f t="shared" si="0"/>
        <v>40</v>
      </c>
      <c r="C22">
        <f t="shared" si="2"/>
        <v>297.45969000000002</v>
      </c>
      <c r="D22">
        <f t="shared" si="3"/>
        <v>297.45969000000002</v>
      </c>
      <c r="E22">
        <f t="shared" si="1"/>
        <v>135.75671953708303</v>
      </c>
      <c r="F22">
        <f t="shared" si="4"/>
        <v>224.63750387367449</v>
      </c>
      <c r="G22">
        <f t="shared" si="5"/>
        <v>226.39734929832801</v>
      </c>
    </row>
    <row r="23" spans="1:7" x14ac:dyDescent="0.25">
      <c r="A23">
        <v>22</v>
      </c>
      <c r="B23">
        <f t="shared" si="0"/>
        <v>41</v>
      </c>
      <c r="C23">
        <f t="shared" si="2"/>
        <v>298.37256000000002</v>
      </c>
      <c r="D23">
        <f t="shared" si="3"/>
        <v>298.37256000000002</v>
      </c>
      <c r="E23">
        <f t="shared" si="1"/>
        <v>130.93590527755939</v>
      </c>
      <c r="F23">
        <f t="shared" si="4"/>
        <v>224.63750387367449</v>
      </c>
      <c r="G23">
        <f t="shared" si="5"/>
        <v>309.18829939658667</v>
      </c>
    </row>
    <row r="24" spans="1:7" x14ac:dyDescent="0.25">
      <c r="A24">
        <v>23</v>
      </c>
      <c r="B24">
        <f t="shared" si="0"/>
        <v>42</v>
      </c>
      <c r="C24">
        <f t="shared" si="2"/>
        <v>298.66161</v>
      </c>
      <c r="D24">
        <f t="shared" si="3"/>
        <v>298.66161</v>
      </c>
      <c r="E24">
        <f t="shared" si="1"/>
        <v>126.02187512524154</v>
      </c>
      <c r="F24">
        <f t="shared" si="4"/>
        <v>224.63750387367449</v>
      </c>
      <c r="G24">
        <f t="shared" si="5"/>
        <v>395.57993749877562</v>
      </c>
    </row>
    <row r="25" spans="1:7" x14ac:dyDescent="0.25">
      <c r="A25">
        <v>24</v>
      </c>
      <c r="B25">
        <f t="shared" si="0"/>
        <v>43</v>
      </c>
      <c r="C25">
        <f t="shared" si="2"/>
        <v>298.32683999999995</v>
      </c>
      <c r="D25">
        <f t="shared" si="3"/>
        <v>298.32683999999995</v>
      </c>
      <c r="E25">
        <f t="shared" si="1"/>
        <v>121.03905492351201</v>
      </c>
      <c r="F25">
        <f t="shared" si="4"/>
        <v>224.63750387367449</v>
      </c>
      <c r="G25">
        <f t="shared" si="5"/>
        <v>485.09247112505216</v>
      </c>
    </row>
    <row r="26" spans="1:7" x14ac:dyDescent="0.25">
      <c r="A26">
        <v>25</v>
      </c>
      <c r="B26">
        <f t="shared" si="0"/>
        <v>44</v>
      </c>
      <c r="C26">
        <f t="shared" si="2"/>
        <v>297.36824999999999</v>
      </c>
      <c r="D26">
        <f t="shared" si="3"/>
        <v>297.36824999999999</v>
      </c>
      <c r="E26">
        <f t="shared" si="1"/>
        <v>116.00974011313158</v>
      </c>
      <c r="F26">
        <f t="shared" si="4"/>
        <v>224.63750387367449</v>
      </c>
      <c r="G26">
        <f t="shared" si="5"/>
        <v>577.2269160963798</v>
      </c>
    </row>
    <row r="27" spans="1:7" x14ac:dyDescent="0.25">
      <c r="A27">
        <v>26</v>
      </c>
      <c r="B27">
        <f t="shared" si="0"/>
        <v>45</v>
      </c>
      <c r="C27">
        <f t="shared" si="2"/>
        <v>295.78583999999995</v>
      </c>
      <c r="D27">
        <f t="shared" si="3"/>
        <v>295.78583999999995</v>
      </c>
      <c r="E27">
        <f t="shared" si="1"/>
        <v>110.95423845280254</v>
      </c>
      <c r="F27">
        <f t="shared" si="4"/>
        <v>224.63750387367449</v>
      </c>
      <c r="G27">
        <f t="shared" si="5"/>
        <v>671.46432886656055</v>
      </c>
    </row>
    <row r="28" spans="1:7" x14ac:dyDescent="0.25">
      <c r="A28">
        <v>27</v>
      </c>
      <c r="B28">
        <f t="shared" si="0"/>
        <v>46</v>
      </c>
      <c r="C28">
        <f t="shared" si="2"/>
        <v>293.57961</v>
      </c>
      <c r="D28">
        <f t="shared" si="3"/>
        <v>293.57961</v>
      </c>
      <c r="E28">
        <f t="shared" si="1"/>
        <v>105.8910043366979</v>
      </c>
      <c r="F28">
        <f t="shared" si="4"/>
        <v>224.63750387367449</v>
      </c>
      <c r="G28">
        <f t="shared" si="5"/>
        <v>767.26500814754843</v>
      </c>
    </row>
    <row r="29" spans="1:7" x14ac:dyDescent="0.25">
      <c r="A29">
        <v>28</v>
      </c>
      <c r="B29">
        <f t="shared" si="0"/>
        <v>47</v>
      </c>
      <c r="C29">
        <f t="shared" si="2"/>
        <v>290.74955999999992</v>
      </c>
      <c r="D29">
        <f t="shared" si="3"/>
        <v>290.74955999999992</v>
      </c>
      <c r="E29">
        <f t="shared" si="1"/>
        <v>100.83676516637107</v>
      </c>
      <c r="F29">
        <f t="shared" si="4"/>
        <v>224.63750387367449</v>
      </c>
      <c r="G29">
        <f t="shared" si="5"/>
        <v>864.06766459977587</v>
      </c>
    </row>
    <row r="30" spans="1:7" x14ac:dyDescent="0.25">
      <c r="A30">
        <v>29</v>
      </c>
      <c r="B30">
        <f t="shared" si="0"/>
        <v>48</v>
      </c>
      <c r="C30">
        <f t="shared" si="2"/>
        <v>287.29568999999998</v>
      </c>
      <c r="D30">
        <f t="shared" si="3"/>
        <v>287.29568999999998</v>
      </c>
      <c r="E30">
        <f t="shared" si="1"/>
        <v>95.806640210857537</v>
      </c>
      <c r="F30">
        <f t="shared" si="4"/>
        <v>224.63750387367449</v>
      </c>
      <c r="G30">
        <f t="shared" si="5"/>
        <v>961.28855731009241</v>
      </c>
    </row>
    <row r="31" spans="1:7" x14ac:dyDescent="0.25">
      <c r="A31">
        <v>30</v>
      </c>
      <c r="B31">
        <f t="shared" si="0"/>
        <v>49</v>
      </c>
      <c r="C31">
        <f t="shared" si="2"/>
        <v>283.21800000000002</v>
      </c>
      <c r="D31">
        <f t="shared" si="3"/>
        <v>283.21800000000002</v>
      </c>
      <c r="E31">
        <f t="shared" si="1"/>
        <v>90.81425236634</v>
      </c>
      <c r="F31">
        <f t="shared" si="4"/>
        <v>224.63750387367449</v>
      </c>
      <c r="G31">
        <f t="shared" si="5"/>
        <v>1058.3205957288217</v>
      </c>
    </row>
    <row r="32" spans="1:7" x14ac:dyDescent="0.25">
      <c r="A32">
        <v>31</v>
      </c>
      <c r="B32">
        <f t="shared" si="0"/>
        <v>50</v>
      </c>
      <c r="C32">
        <f t="shared" si="2"/>
        <v>278.51648999999998</v>
      </c>
      <c r="D32">
        <f t="shared" si="3"/>
        <v>278.51648999999998</v>
      </c>
      <c r="E32">
        <f t="shared" si="1"/>
        <v>85.871833205432438</v>
      </c>
      <c r="F32">
        <f t="shared" si="4"/>
        <v>224.63750387367449</v>
      </c>
      <c r="G32">
        <f t="shared" si="5"/>
        <v>1154.5324056843001</v>
      </c>
    </row>
    <row r="33" spans="1:7" x14ac:dyDescent="0.25">
      <c r="A33">
        <v>32</v>
      </c>
      <c r="B33">
        <f t="shared" si="0"/>
        <v>51</v>
      </c>
      <c r="C33">
        <f t="shared" si="2"/>
        <v>273.19115999999997</v>
      </c>
      <c r="D33">
        <f t="shared" si="3"/>
        <v>273.19115999999997</v>
      </c>
      <c r="E33">
        <f t="shared" si="1"/>
        <v>80.990321685878385</v>
      </c>
      <c r="F33">
        <f t="shared" si="4"/>
        <v>224.63750387367449</v>
      </c>
      <c r="G33">
        <f t="shared" si="5"/>
        <v>1249.2673580379976</v>
      </c>
    </row>
    <row r="34" spans="1:7" x14ac:dyDescent="0.25">
      <c r="A34">
        <v>33</v>
      </c>
      <c r="B34">
        <f t="shared" ref="B34:B65" si="6">A34+19</f>
        <v>52</v>
      </c>
      <c r="C34">
        <f t="shared" si="2"/>
        <v>267.24200999999994</v>
      </c>
      <c r="D34">
        <f t="shared" si="3"/>
        <v>267.24200999999994</v>
      </c>
      <c r="E34">
        <f t="shared" ref="E34:E65" si="7">C34*$L$2^(1-A34)</f>
        <v>76.179456869211762</v>
      </c>
      <c r="F34">
        <f t="shared" si="4"/>
        <v>224.63750387367449</v>
      </c>
      <c r="G34">
        <f t="shared" si="5"/>
        <v>1341.842558485843</v>
      </c>
    </row>
    <row r="35" spans="1:7" x14ac:dyDescent="0.25">
      <c r="A35">
        <v>34</v>
      </c>
      <c r="B35">
        <f t="shared" si="6"/>
        <v>53</v>
      </c>
      <c r="C35">
        <f t="shared" si="2"/>
        <v>260.66904</v>
      </c>
      <c r="D35">
        <f t="shared" si="3"/>
        <v>260.66904</v>
      </c>
      <c r="E35">
        <f t="shared" si="7"/>
        <v>71.447864981642411</v>
      </c>
      <c r="F35">
        <f t="shared" si="4"/>
        <v>224.63750387367449</v>
      </c>
      <c r="G35">
        <f t="shared" si="5"/>
        <v>1431.5477969516023</v>
      </c>
    </row>
    <row r="36" spans="1:7" x14ac:dyDescent="0.25">
      <c r="A36">
        <v>35</v>
      </c>
      <c r="B36">
        <f t="shared" si="6"/>
        <v>54</v>
      </c>
      <c r="C36">
        <f t="shared" si="2"/>
        <v>253.47224999999995</v>
      </c>
      <c r="D36">
        <f t="shared" si="3"/>
        <v>253.47224999999995</v>
      </c>
      <c r="E36">
        <f t="shared" si="7"/>
        <v>66.803141132057675</v>
      </c>
      <c r="F36">
        <f t="shared" si="4"/>
        <v>224.63750387367449</v>
      </c>
      <c r="G36">
        <f t="shared" si="5"/>
        <v>1517.6444549559922</v>
      </c>
    </row>
    <row r="37" spans="1:7" x14ac:dyDescent="0.25">
      <c r="A37">
        <v>36</v>
      </c>
      <c r="B37">
        <f t="shared" si="6"/>
        <v>55</v>
      </c>
      <c r="C37">
        <f t="shared" si="2"/>
        <v>245.65163999999996</v>
      </c>
      <c r="D37">
        <f t="shared" si="3"/>
        <v>245.65163999999996</v>
      </c>
      <c r="E37">
        <f t="shared" si="7"/>
        <v>62.251925985530889</v>
      </c>
      <c r="F37">
        <f t="shared" si="4"/>
        <v>224.63750387367449</v>
      </c>
      <c r="G37">
        <f t="shared" si="5"/>
        <v>1599.3643692805576</v>
      </c>
    </row>
    <row r="38" spans="1:7" x14ac:dyDescent="0.25">
      <c r="A38">
        <v>37</v>
      </c>
      <c r="B38">
        <f t="shared" si="6"/>
        <v>56</v>
      </c>
      <c r="C38">
        <f t="shared" si="2"/>
        <v>237.20720999999998</v>
      </c>
      <c r="D38">
        <f t="shared" si="3"/>
        <v>237.20720999999998</v>
      </c>
      <c r="E38">
        <f t="shared" si="7"/>
        <v>57.799977675055047</v>
      </c>
      <c r="F38">
        <f t="shared" si="4"/>
        <v>224.63750387367449</v>
      </c>
      <c r="G38">
        <f t="shared" si="5"/>
        <v>1675.9086501781055</v>
      </c>
    </row>
    <row r="39" spans="1:7" x14ac:dyDescent="0.25">
      <c r="A39">
        <v>38</v>
      </c>
      <c r="B39">
        <f t="shared" si="6"/>
        <v>57</v>
      </c>
      <c r="C39">
        <f t="shared" si="2"/>
        <v>228.13895999999997</v>
      </c>
      <c r="D39">
        <f t="shared" si="3"/>
        <v>228.13895999999997</v>
      </c>
      <c r="E39">
        <f t="shared" si="7"/>
        <v>53.452239219336612</v>
      </c>
      <c r="F39">
        <f t="shared" si="4"/>
        <v>224.63750387367449</v>
      </c>
      <c r="G39">
        <f t="shared" si="5"/>
        <v>1746.4464523115555</v>
      </c>
    </row>
    <row r="40" spans="1:7" x14ac:dyDescent="0.25">
      <c r="A40">
        <v>39</v>
      </c>
      <c r="B40">
        <f t="shared" si="6"/>
        <v>58</v>
      </c>
      <c r="C40">
        <f t="shared" si="2"/>
        <v>218.44688999999997</v>
      </c>
      <c r="D40">
        <f t="shared" si="3"/>
        <v>218.44688999999997</v>
      </c>
      <c r="E40">
        <f t="shared" si="7"/>
        <v>49.212901700350116</v>
      </c>
      <c r="F40">
        <f t="shared" si="4"/>
        <v>224.63750387367449</v>
      </c>
      <c r="G40">
        <f t="shared" si="5"/>
        <v>1810.1136965303433</v>
      </c>
    </row>
    <row r="41" spans="1:7" x14ac:dyDescent="0.25">
      <c r="A41">
        <v>40</v>
      </c>
      <c r="B41">
        <f t="shared" si="6"/>
        <v>59</v>
      </c>
      <c r="C41">
        <f t="shared" si="2"/>
        <v>208.13099999999994</v>
      </c>
      <c r="D41">
        <f t="shared" si="3"/>
        <v>208.13099999999994</v>
      </c>
      <c r="E41">
        <f t="shared" si="7"/>
        <v>45.085463440932287</v>
      </c>
      <c r="F41">
        <f t="shared" si="4"/>
        <v>224.63750387367449</v>
      </c>
      <c r="G41">
        <f t="shared" si="5"/>
        <v>1866.0117405178828</v>
      </c>
    </row>
    <row r="42" spans="1:7" x14ac:dyDescent="0.25">
      <c r="A42">
        <v>41</v>
      </c>
      <c r="B42">
        <f t="shared" si="6"/>
        <v>60</v>
      </c>
      <c r="C42">
        <f t="shared" si="2"/>
        <v>197.19128999999992</v>
      </c>
      <c r="D42">
        <f t="shared" si="3"/>
        <v>197.19128999999992</v>
      </c>
      <c r="E42">
        <f t="shared" si="7"/>
        <v>41.072785409952935</v>
      </c>
      <c r="F42">
        <f t="shared" si="4"/>
        <v>224.63750387367449</v>
      </c>
      <c r="G42">
        <f t="shared" si="5"/>
        <v>1913.2059962649234</v>
      </c>
    </row>
    <row r="43" spans="1:7" x14ac:dyDescent="0.25">
      <c r="A43">
        <v>42</v>
      </c>
      <c r="B43">
        <f t="shared" si="6"/>
        <v>61</v>
      </c>
      <c r="C43">
        <f t="shared" si="2"/>
        <v>185.62776000000002</v>
      </c>
      <c r="D43">
        <f t="shared" si="3"/>
        <v>185.62776000000002</v>
      </c>
      <c r="E43">
        <f t="shared" si="7"/>
        <v>37.177143070501636</v>
      </c>
      <c r="F43">
        <f t="shared" si="4"/>
        <v>224.63750387367449</v>
      </c>
      <c r="G43">
        <f t="shared" si="5"/>
        <v>1950.7244922418461</v>
      </c>
    </row>
    <row r="44" spans="1:7" x14ac:dyDescent="0.25">
      <c r="A44">
        <v>43</v>
      </c>
      <c r="B44">
        <f t="shared" si="6"/>
        <v>62</v>
      </c>
      <c r="C44">
        <f t="shared" si="2"/>
        <v>173.44040999999993</v>
      </c>
      <c r="D44">
        <f t="shared" si="3"/>
        <v>173.44040999999993</v>
      </c>
      <c r="E44">
        <f t="shared" si="7"/>
        <v>33.400274875045113</v>
      </c>
      <c r="F44">
        <f t="shared" si="4"/>
        <v>224.63750387367449</v>
      </c>
      <c r="G44">
        <f t="shared" si="5"/>
        <v>1977.5563780578457</v>
      </c>
    </row>
    <row r="45" spans="1:7" x14ac:dyDescent="0.25">
      <c r="A45">
        <v>44</v>
      </c>
      <c r="B45">
        <f t="shared" si="6"/>
        <v>63</v>
      </c>
      <c r="C45">
        <f t="shared" si="2"/>
        <v>160.62923999999998</v>
      </c>
      <c r="D45">
        <f t="shared" si="3"/>
        <v>160.62923999999998</v>
      </c>
      <c r="E45">
        <f t="shared" si="7"/>
        <v>29.743427600611515</v>
      </c>
      <c r="F45">
        <f t="shared" si="4"/>
        <v>224.63750387367449</v>
      </c>
      <c r="G45">
        <f t="shared" si="5"/>
        <v>1992.6503693064849</v>
      </c>
    </row>
    <row r="46" spans="1:7" x14ac:dyDescent="0.25">
      <c r="A46">
        <v>45</v>
      </c>
      <c r="B46">
        <f t="shared" si="6"/>
        <v>64</v>
      </c>
      <c r="C46">
        <f t="shared" si="2"/>
        <v>147.19425000000001</v>
      </c>
      <c r="D46">
        <f t="shared" si="3"/>
        <v>147.19425000000001</v>
      </c>
      <c r="E46">
        <f t="shared" si="7"/>
        <v>26.207398706710414</v>
      </c>
      <c r="F46">
        <f t="shared" si="4"/>
        <v>224.63750387367449</v>
      </c>
      <c r="G46">
        <f t="shared" si="5"/>
        <v>1994.9131302050698</v>
      </c>
    </row>
    <row r="47" spans="1:7" x14ac:dyDescent="0.25">
      <c r="A47">
        <v>46</v>
      </c>
      <c r="B47">
        <f t="shared" si="6"/>
        <v>65</v>
      </c>
      <c r="C47">
        <f t="shared" si="2"/>
        <v>117.75540000000001</v>
      </c>
      <c r="D47">
        <f>D46*0.8</f>
        <v>117.75540000000001</v>
      </c>
      <c r="E47">
        <f t="shared" si="7"/>
        <v>20.159537466700314</v>
      </c>
      <c r="F47">
        <f t="shared" si="4"/>
        <v>224.63750387367449</v>
      </c>
      <c r="G47">
        <f t="shared" si="5"/>
        <v>1967.8275515395983</v>
      </c>
    </row>
    <row r="48" spans="1:7" x14ac:dyDescent="0.25">
      <c r="A48">
        <v>47</v>
      </c>
      <c r="B48">
        <f t="shared" si="6"/>
        <v>66</v>
      </c>
      <c r="C48">
        <f t="shared" si="2"/>
        <v>117.75540000000001</v>
      </c>
      <c r="D48">
        <f>D47</f>
        <v>117.75540000000001</v>
      </c>
      <c r="E48">
        <f t="shared" si="7"/>
        <v>19.384170641057999</v>
      </c>
      <c r="F48">
        <f t="shared" si="4"/>
        <v>224.63750387367449</v>
      </c>
      <c r="G48">
        <f t="shared" si="5"/>
        <v>1939.658549727508</v>
      </c>
    </row>
    <row r="49" spans="1:7" x14ac:dyDescent="0.25">
      <c r="A49">
        <v>48</v>
      </c>
      <c r="B49">
        <f t="shared" si="6"/>
        <v>67</v>
      </c>
      <c r="C49">
        <f t="shared" si="2"/>
        <v>117.75540000000001</v>
      </c>
      <c r="D49">
        <f t="shared" ref="D49:D81" si="8">D48</f>
        <v>117.75540000000001</v>
      </c>
      <c r="E49">
        <f t="shared" si="7"/>
        <v>18.638625616401921</v>
      </c>
      <c r="F49">
        <f t="shared" si="4"/>
        <v>224.63750387367449</v>
      </c>
      <c r="G49">
        <f t="shared" si="5"/>
        <v>1910.362787842934</v>
      </c>
    </row>
    <row r="50" spans="1:7" x14ac:dyDescent="0.25">
      <c r="A50">
        <v>49</v>
      </c>
      <c r="B50">
        <f t="shared" si="6"/>
        <v>68</v>
      </c>
      <c r="C50">
        <f t="shared" si="2"/>
        <v>117.75540000000001</v>
      </c>
      <c r="D50">
        <f t="shared" si="8"/>
        <v>117.75540000000001</v>
      </c>
      <c r="E50">
        <f t="shared" si="7"/>
        <v>17.921755400386459</v>
      </c>
      <c r="F50">
        <f t="shared" si="4"/>
        <v>224.63750387367449</v>
      </c>
      <c r="G50">
        <f t="shared" si="5"/>
        <v>1879.895195482977</v>
      </c>
    </row>
    <row r="51" spans="1:7" x14ac:dyDescent="0.25">
      <c r="A51">
        <v>50</v>
      </c>
      <c r="B51">
        <f t="shared" si="6"/>
        <v>69</v>
      </c>
      <c r="C51">
        <f t="shared" si="2"/>
        <v>117.75540000000001</v>
      </c>
      <c r="D51">
        <f t="shared" si="8"/>
        <v>117.75540000000001</v>
      </c>
      <c r="E51">
        <f t="shared" si="7"/>
        <v>17.232457115756212</v>
      </c>
      <c r="F51">
        <f t="shared" si="4"/>
        <v>224.63750387367449</v>
      </c>
      <c r="G51">
        <f t="shared" si="5"/>
        <v>1848.2088994286216</v>
      </c>
    </row>
    <row r="52" spans="1:7" x14ac:dyDescent="0.25">
      <c r="A52">
        <v>51</v>
      </c>
      <c r="B52">
        <f t="shared" si="6"/>
        <v>70</v>
      </c>
      <c r="C52">
        <f t="shared" si="2"/>
        <v>117.75540000000001</v>
      </c>
      <c r="D52">
        <f t="shared" si="8"/>
        <v>117.75540000000001</v>
      </c>
      <c r="E52">
        <f t="shared" si="7"/>
        <v>16.569670303611741</v>
      </c>
      <c r="F52">
        <f t="shared" si="4"/>
        <v>224.63750387367449</v>
      </c>
      <c r="G52">
        <f t="shared" si="5"/>
        <v>1815.2551515320922</v>
      </c>
    </row>
    <row r="53" spans="1:7" x14ac:dyDescent="0.25">
      <c r="A53">
        <v>52</v>
      </c>
      <c r="B53">
        <f t="shared" si="6"/>
        <v>71</v>
      </c>
      <c r="C53">
        <f t="shared" si="2"/>
        <v>117.75540000000001</v>
      </c>
      <c r="D53">
        <f t="shared" si="8"/>
        <v>117.75540000000001</v>
      </c>
      <c r="E53">
        <f t="shared" si="7"/>
        <v>15.932375291934362</v>
      </c>
      <c r="F53">
        <f t="shared" si="4"/>
        <v>224.63750387367449</v>
      </c>
      <c r="G53">
        <f t="shared" si="5"/>
        <v>1780.9832537197017</v>
      </c>
    </row>
    <row r="54" spans="1:7" x14ac:dyDescent="0.25">
      <c r="A54">
        <v>53</v>
      </c>
      <c r="B54">
        <f t="shared" si="6"/>
        <v>72</v>
      </c>
      <c r="C54">
        <f t="shared" si="2"/>
        <v>117.75540000000001</v>
      </c>
      <c r="D54">
        <f t="shared" si="8"/>
        <v>117.75540000000001</v>
      </c>
      <c r="E54">
        <f t="shared" si="7"/>
        <v>15.319591626859964</v>
      </c>
      <c r="F54">
        <f t="shared" si="4"/>
        <v>224.63750387367449</v>
      </c>
      <c r="G54">
        <f t="shared" si="5"/>
        <v>1745.3404799948155</v>
      </c>
    </row>
    <row r="55" spans="1:7" x14ac:dyDescent="0.25">
      <c r="A55">
        <v>54</v>
      </c>
      <c r="B55">
        <f t="shared" si="6"/>
        <v>73</v>
      </c>
      <c r="C55">
        <f t="shared" si="2"/>
        <v>117.75540000000001</v>
      </c>
      <c r="D55">
        <f t="shared" si="8"/>
        <v>117.75540000000001</v>
      </c>
      <c r="E55">
        <f t="shared" si="7"/>
        <v>14.730376564288424</v>
      </c>
      <c r="F55">
        <f t="shared" si="4"/>
        <v>224.63750387367449</v>
      </c>
      <c r="G55">
        <f t="shared" si="5"/>
        <v>1708.2719953209337</v>
      </c>
    </row>
    <row r="56" spans="1:7" x14ac:dyDescent="0.25">
      <c r="A56">
        <v>55</v>
      </c>
      <c r="B56">
        <f t="shared" si="6"/>
        <v>74</v>
      </c>
      <c r="C56">
        <f t="shared" si="2"/>
        <v>117.75540000000001</v>
      </c>
      <c r="D56">
        <f t="shared" si="8"/>
        <v>117.75540000000001</v>
      </c>
      <c r="E56">
        <f t="shared" si="7"/>
        <v>14.163823619508101</v>
      </c>
      <c r="F56">
        <f t="shared" si="4"/>
        <v>224.63750387367449</v>
      </c>
      <c r="G56">
        <f t="shared" si="5"/>
        <v>1669.7207712600966</v>
      </c>
    </row>
    <row r="57" spans="1:7" x14ac:dyDescent="0.25">
      <c r="A57">
        <v>56</v>
      </c>
      <c r="B57">
        <f t="shared" si="6"/>
        <v>75</v>
      </c>
      <c r="C57">
        <f t="shared" si="2"/>
        <v>117.75540000000001</v>
      </c>
      <c r="D57">
        <f t="shared" si="8"/>
        <v>117.75540000000001</v>
      </c>
      <c r="E57">
        <f t="shared" si="7"/>
        <v>13.619061172603944</v>
      </c>
      <c r="F57">
        <f t="shared" si="4"/>
        <v>224.63750387367449</v>
      </c>
      <c r="G57">
        <f t="shared" si="5"/>
        <v>1629.6274982368261</v>
      </c>
    </row>
    <row r="58" spans="1:7" x14ac:dyDescent="0.25">
      <c r="A58">
        <v>57</v>
      </c>
      <c r="B58">
        <f t="shared" si="6"/>
        <v>76</v>
      </c>
      <c r="C58">
        <f t="shared" si="2"/>
        <v>117.75540000000001</v>
      </c>
      <c r="D58">
        <f t="shared" si="8"/>
        <v>117.75540000000001</v>
      </c>
      <c r="E58">
        <f t="shared" si="7"/>
        <v>13.095251127503793</v>
      </c>
      <c r="F58">
        <f t="shared" si="4"/>
        <v>224.63750387367449</v>
      </c>
      <c r="G58">
        <f t="shared" si="5"/>
        <v>1587.9304942926249</v>
      </c>
    </row>
    <row r="59" spans="1:7" x14ac:dyDescent="0.25">
      <c r="A59">
        <v>58</v>
      </c>
      <c r="B59">
        <f t="shared" si="6"/>
        <v>77</v>
      </c>
      <c r="C59">
        <f t="shared" si="2"/>
        <v>117.75540000000001</v>
      </c>
      <c r="D59">
        <f t="shared" si="8"/>
        <v>117.75540000000001</v>
      </c>
      <c r="E59">
        <f t="shared" si="7"/>
        <v>12.591587622599796</v>
      </c>
      <c r="F59">
        <f t="shared" si="4"/>
        <v>224.63750387367449</v>
      </c>
      <c r="G59">
        <f t="shared" si="5"/>
        <v>1544.5656101906554</v>
      </c>
    </row>
    <row r="60" spans="1:7" x14ac:dyDescent="0.25">
      <c r="A60">
        <v>59</v>
      </c>
      <c r="B60">
        <f t="shared" si="6"/>
        <v>78</v>
      </c>
      <c r="C60">
        <f t="shared" si="2"/>
        <v>117.75540000000001</v>
      </c>
      <c r="D60">
        <f t="shared" si="8"/>
        <v>117.75540000000001</v>
      </c>
      <c r="E60">
        <f t="shared" si="7"/>
        <v>12.107295790961345</v>
      </c>
      <c r="F60">
        <f t="shared" si="4"/>
        <v>224.63750387367449</v>
      </c>
      <c r="G60">
        <f t="shared" si="5"/>
        <v>1499.4661307246074</v>
      </c>
    </row>
    <row r="61" spans="1:7" x14ac:dyDescent="0.25">
      <c r="A61">
        <v>60</v>
      </c>
      <c r="B61">
        <f t="shared" si="6"/>
        <v>79</v>
      </c>
      <c r="C61">
        <f t="shared" si="2"/>
        <v>117.75540000000001</v>
      </c>
      <c r="D61">
        <f t="shared" si="8"/>
        <v>117.75540000000001</v>
      </c>
      <c r="E61">
        <f t="shared" si="7"/>
        <v>11.641630568232063</v>
      </c>
      <c r="F61">
        <f t="shared" si="4"/>
        <v>224.63750387367449</v>
      </c>
      <c r="G61">
        <f t="shared" si="5"/>
        <v>1452.5626720799173</v>
      </c>
    </row>
    <row r="62" spans="1:7" x14ac:dyDescent="0.25">
      <c r="A62">
        <v>61</v>
      </c>
      <c r="B62">
        <f t="shared" si="6"/>
        <v>80</v>
      </c>
      <c r="C62">
        <f t="shared" si="2"/>
        <v>117.75540000000001</v>
      </c>
      <c r="D62">
        <f t="shared" si="8"/>
        <v>117.75540000000001</v>
      </c>
      <c r="E62">
        <f t="shared" si="7"/>
        <v>11.193875546376979</v>
      </c>
      <c r="F62">
        <f t="shared" si="4"/>
        <v>224.63750387367449</v>
      </c>
      <c r="G62">
        <f t="shared" si="5"/>
        <v>1403.7830750894398</v>
      </c>
    </row>
    <row r="63" spans="1:7" x14ac:dyDescent="0.25">
      <c r="A63">
        <v>62</v>
      </c>
      <c r="B63">
        <f t="shared" si="6"/>
        <v>81</v>
      </c>
      <c r="C63">
        <f t="shared" si="2"/>
        <v>117.75540000000001</v>
      </c>
      <c r="D63">
        <f t="shared" si="8"/>
        <v>117.75540000000001</v>
      </c>
      <c r="E63">
        <f t="shared" si="7"/>
        <v>10.763341871516326</v>
      </c>
      <c r="F63">
        <f t="shared" si="4"/>
        <v>224.63750387367449</v>
      </c>
      <c r="G63">
        <f t="shared" si="5"/>
        <v>1353.0522942193429</v>
      </c>
    </row>
    <row r="64" spans="1:7" x14ac:dyDescent="0.25">
      <c r="A64">
        <v>63</v>
      </c>
      <c r="B64">
        <f t="shared" si="6"/>
        <v>82</v>
      </c>
      <c r="C64">
        <f t="shared" si="2"/>
        <v>117.75540000000001</v>
      </c>
      <c r="D64">
        <f t="shared" si="8"/>
        <v>117.75540000000001</v>
      </c>
      <c r="E64">
        <f t="shared" si="7"/>
        <v>10.349367184150315</v>
      </c>
      <c r="F64">
        <f t="shared" si="4"/>
        <v>224.63750387367449</v>
      </c>
      <c r="G64">
        <f t="shared" si="5"/>
        <v>1300.2922821144423</v>
      </c>
    </row>
    <row r="65" spans="1:7" x14ac:dyDescent="0.25">
      <c r="A65">
        <v>64</v>
      </c>
      <c r="B65">
        <f t="shared" si="6"/>
        <v>83</v>
      </c>
      <c r="C65">
        <f t="shared" si="2"/>
        <v>117.75540000000001</v>
      </c>
      <c r="D65">
        <f t="shared" si="8"/>
        <v>117.75540000000001</v>
      </c>
      <c r="E65">
        <f t="shared" si="7"/>
        <v>9.9513146001445349</v>
      </c>
      <c r="F65">
        <f t="shared" si="4"/>
        <v>224.63750387367449</v>
      </c>
      <c r="G65">
        <f t="shared" si="5"/>
        <v>1245.4218695253455</v>
      </c>
    </row>
    <row r="66" spans="1:7" x14ac:dyDescent="0.25">
      <c r="A66">
        <v>65</v>
      </c>
      <c r="B66">
        <f t="shared" ref="B66:B81" si="9">A66+19</f>
        <v>84</v>
      </c>
      <c r="C66">
        <f t="shared" si="2"/>
        <v>117.75540000000001</v>
      </c>
      <c r="D66">
        <f t="shared" si="8"/>
        <v>117.75540000000001</v>
      </c>
      <c r="E66">
        <f t="shared" ref="E66:E81" si="10">C66*$L$2^(1-A66)</f>
        <v>9.5685717309082037</v>
      </c>
      <c r="F66">
        <f t="shared" si="4"/>
        <v>224.63750387367449</v>
      </c>
      <c r="G66">
        <f t="shared" si="5"/>
        <v>1188.356640432685</v>
      </c>
    </row>
    <row r="67" spans="1:7" x14ac:dyDescent="0.25">
      <c r="A67">
        <v>66</v>
      </c>
      <c r="B67">
        <f t="shared" si="9"/>
        <v>85</v>
      </c>
      <c r="C67">
        <f t="shared" ref="C67:C81" si="11">D67</f>
        <v>117.75540000000001</v>
      </c>
      <c r="D67">
        <f t="shared" si="8"/>
        <v>117.75540000000001</v>
      </c>
      <c r="E67">
        <f t="shared" si="10"/>
        <v>9.2005497412578876</v>
      </c>
      <c r="F67">
        <f t="shared" ref="F67:F81" si="12">F66*($K$2*$L$2)</f>
        <v>224.63750387367449</v>
      </c>
      <c r="G67">
        <f t="shared" ref="G67:G81" si="13">C67+G66*$L$2-F67</f>
        <v>1129.0088021763181</v>
      </c>
    </row>
    <row r="68" spans="1:7" x14ac:dyDescent="0.25">
      <c r="A68">
        <v>67</v>
      </c>
      <c r="B68">
        <f t="shared" si="9"/>
        <v>86</v>
      </c>
      <c r="C68">
        <f t="shared" si="11"/>
        <v>117.75540000000001</v>
      </c>
      <c r="D68">
        <f t="shared" si="8"/>
        <v>117.75540000000001</v>
      </c>
      <c r="E68">
        <f t="shared" si="10"/>
        <v>8.8466824435171993</v>
      </c>
      <c r="F68">
        <f t="shared" si="12"/>
        <v>224.63750387367449</v>
      </c>
      <c r="G68">
        <f t="shared" si="13"/>
        <v>1067.2870503896966</v>
      </c>
    </row>
    <row r="69" spans="1:7" x14ac:dyDescent="0.25">
      <c r="A69">
        <v>68</v>
      </c>
      <c r="B69">
        <f t="shared" si="9"/>
        <v>87</v>
      </c>
      <c r="C69">
        <f t="shared" si="11"/>
        <v>117.75540000000001</v>
      </c>
      <c r="D69">
        <f t="shared" si="8"/>
        <v>117.75540000000001</v>
      </c>
      <c r="E69">
        <f t="shared" si="10"/>
        <v>8.506425426458847</v>
      </c>
      <c r="F69">
        <f t="shared" si="12"/>
        <v>224.63750387367449</v>
      </c>
      <c r="G69">
        <f t="shared" si="13"/>
        <v>1003.0964285316101</v>
      </c>
    </row>
    <row r="70" spans="1:7" x14ac:dyDescent="0.25">
      <c r="A70">
        <v>69</v>
      </c>
      <c r="B70">
        <f t="shared" si="9"/>
        <v>88</v>
      </c>
      <c r="C70">
        <f t="shared" si="11"/>
        <v>117.75540000000001</v>
      </c>
      <c r="D70">
        <f t="shared" si="8"/>
        <v>117.75540000000001</v>
      </c>
      <c r="E70">
        <f t="shared" si="10"/>
        <v>8.1792552177488886</v>
      </c>
      <c r="F70">
        <f t="shared" si="12"/>
        <v>224.63750387367449</v>
      </c>
      <c r="G70">
        <f t="shared" si="13"/>
        <v>936.33818179920002</v>
      </c>
    </row>
    <row r="71" spans="1:7" x14ac:dyDescent="0.25">
      <c r="A71">
        <v>70</v>
      </c>
      <c r="B71">
        <f t="shared" si="9"/>
        <v>89</v>
      </c>
      <c r="C71">
        <f t="shared" si="11"/>
        <v>117.75540000000001</v>
      </c>
      <c r="D71">
        <f t="shared" si="8"/>
        <v>117.75540000000001</v>
      </c>
      <c r="E71">
        <f t="shared" si="10"/>
        <v>7.8646684786047016</v>
      </c>
      <c r="F71">
        <f t="shared" si="12"/>
        <v>224.63750387367449</v>
      </c>
      <c r="G71">
        <f t="shared" si="13"/>
        <v>866.90960519749353</v>
      </c>
    </row>
    <row r="72" spans="1:7" x14ac:dyDescent="0.25">
      <c r="A72">
        <v>71</v>
      </c>
      <c r="B72">
        <f t="shared" si="9"/>
        <v>90</v>
      </c>
      <c r="C72">
        <f t="shared" si="11"/>
        <v>117.75540000000001</v>
      </c>
      <c r="D72">
        <f t="shared" si="8"/>
        <v>117.75540000000001</v>
      </c>
      <c r="E72">
        <f t="shared" si="10"/>
        <v>7.5621812294275976</v>
      </c>
      <c r="F72">
        <f t="shared" si="12"/>
        <v>224.63750387367449</v>
      </c>
      <c r="G72">
        <f t="shared" si="13"/>
        <v>794.70388553171881</v>
      </c>
    </row>
    <row r="73" spans="1:7" x14ac:dyDescent="0.25">
      <c r="A73">
        <v>72</v>
      </c>
      <c r="B73">
        <f t="shared" si="9"/>
        <v>91</v>
      </c>
      <c r="C73">
        <f t="shared" si="11"/>
        <v>117.75540000000001</v>
      </c>
      <c r="D73">
        <f t="shared" si="8"/>
        <v>117.75540000000001</v>
      </c>
      <c r="E73">
        <f t="shared" si="10"/>
        <v>7.2713281052188439</v>
      </c>
      <c r="F73">
        <f t="shared" si="12"/>
        <v>224.63750387367449</v>
      </c>
      <c r="G73">
        <f t="shared" si="13"/>
        <v>719.60993707931311</v>
      </c>
    </row>
    <row r="74" spans="1:7" x14ac:dyDescent="0.25">
      <c r="A74">
        <v>73</v>
      </c>
      <c r="B74">
        <f t="shared" si="9"/>
        <v>92</v>
      </c>
      <c r="C74">
        <f t="shared" si="11"/>
        <v>117.75540000000001</v>
      </c>
      <c r="D74">
        <f t="shared" si="8"/>
        <v>117.75540000000001</v>
      </c>
      <c r="E74">
        <f t="shared" si="10"/>
        <v>6.9916616396335023</v>
      </c>
      <c r="F74">
        <f t="shared" si="12"/>
        <v>224.63750387367449</v>
      </c>
      <c r="G74">
        <f t="shared" si="13"/>
        <v>641.5122306888112</v>
      </c>
    </row>
    <row r="75" spans="1:7" x14ac:dyDescent="0.25">
      <c r="A75">
        <v>74</v>
      </c>
      <c r="B75">
        <f t="shared" si="9"/>
        <v>93</v>
      </c>
      <c r="C75">
        <f t="shared" si="11"/>
        <v>117.75540000000001</v>
      </c>
      <c r="D75">
        <f t="shared" si="8"/>
        <v>117.75540000000001</v>
      </c>
      <c r="E75">
        <f t="shared" si="10"/>
        <v>6.7227515765706753</v>
      </c>
      <c r="F75">
        <f t="shared" si="12"/>
        <v>224.63750387367449</v>
      </c>
      <c r="G75">
        <f t="shared" si="13"/>
        <v>560.29061604268918</v>
      </c>
    </row>
    <row r="76" spans="1:7" x14ac:dyDescent="0.25">
      <c r="A76">
        <v>75</v>
      </c>
      <c r="B76">
        <f t="shared" si="9"/>
        <v>94</v>
      </c>
      <c r="C76">
        <f t="shared" si="11"/>
        <v>117.75540000000001</v>
      </c>
      <c r="D76">
        <f t="shared" si="8"/>
        <v>117.75540000000001</v>
      </c>
      <c r="E76">
        <f t="shared" si="10"/>
        <v>6.4641842082410337</v>
      </c>
      <c r="F76">
        <f t="shared" si="12"/>
        <v>224.63750387367449</v>
      </c>
      <c r="G76">
        <f t="shared" si="13"/>
        <v>475.82013681072226</v>
      </c>
    </row>
    <row r="77" spans="1:7" x14ac:dyDescent="0.25">
      <c r="A77">
        <v>76</v>
      </c>
      <c r="B77">
        <f t="shared" si="9"/>
        <v>95</v>
      </c>
      <c r="C77">
        <f t="shared" si="11"/>
        <v>117.75540000000001</v>
      </c>
      <c r="D77">
        <f t="shared" si="8"/>
        <v>117.75540000000001</v>
      </c>
      <c r="E77">
        <f t="shared" si="10"/>
        <v>6.2155617386933022</v>
      </c>
      <c r="F77">
        <f t="shared" si="12"/>
        <v>224.63750387367449</v>
      </c>
      <c r="G77">
        <f t="shared" si="13"/>
        <v>387.97083840947664</v>
      </c>
    </row>
    <row r="78" spans="1:7" x14ac:dyDescent="0.25">
      <c r="A78">
        <v>77</v>
      </c>
      <c r="B78">
        <f t="shared" si="9"/>
        <v>96</v>
      </c>
      <c r="C78">
        <f t="shared" si="11"/>
        <v>117.75540000000001</v>
      </c>
      <c r="D78">
        <f t="shared" si="8"/>
        <v>117.75540000000001</v>
      </c>
      <c r="E78">
        <f t="shared" si="10"/>
        <v>5.9765016718204818</v>
      </c>
      <c r="F78">
        <f t="shared" si="12"/>
        <v>224.63750387367449</v>
      </c>
      <c r="G78">
        <f t="shared" si="13"/>
        <v>296.60756807218115</v>
      </c>
    </row>
    <row r="79" spans="1:7" x14ac:dyDescent="0.25">
      <c r="A79">
        <v>78</v>
      </c>
      <c r="B79">
        <f t="shared" si="9"/>
        <v>97</v>
      </c>
      <c r="C79">
        <f t="shared" si="11"/>
        <v>117.75540000000001</v>
      </c>
      <c r="D79">
        <f t="shared" si="8"/>
        <v>117.75540000000001</v>
      </c>
      <c r="E79">
        <f t="shared" si="10"/>
        <v>5.7466362229043098</v>
      </c>
      <c r="F79">
        <f t="shared" si="12"/>
        <v>224.63750387367449</v>
      </c>
      <c r="G79">
        <f t="shared" si="13"/>
        <v>201.58976692139393</v>
      </c>
    </row>
    <row r="80" spans="1:7" x14ac:dyDescent="0.25">
      <c r="A80">
        <v>79</v>
      </c>
      <c r="B80">
        <f t="shared" si="9"/>
        <v>98</v>
      </c>
      <c r="C80">
        <f t="shared" si="11"/>
        <v>117.75540000000001</v>
      </c>
      <c r="D80">
        <f t="shared" si="8"/>
        <v>117.75540000000001</v>
      </c>
      <c r="E80">
        <f t="shared" si="10"/>
        <v>5.5256117527926047</v>
      </c>
      <c r="F80">
        <f t="shared" si="12"/>
        <v>224.63750387367449</v>
      </c>
      <c r="G80">
        <f t="shared" si="13"/>
        <v>102.77125372457525</v>
      </c>
    </row>
    <row r="81" spans="1:7" x14ac:dyDescent="0.25">
      <c r="A81">
        <v>80</v>
      </c>
      <c r="B81">
        <f t="shared" si="9"/>
        <v>99</v>
      </c>
      <c r="C81">
        <f t="shared" si="11"/>
        <v>117.75540000000001</v>
      </c>
      <c r="D81">
        <f t="shared" si="8"/>
        <v>117.75540000000001</v>
      </c>
      <c r="E81">
        <f t="shared" si="10"/>
        <v>5.3130882238390438</v>
      </c>
      <c r="F81">
        <f t="shared" si="12"/>
        <v>224.63750387367449</v>
      </c>
      <c r="G81">
        <f t="shared" si="13"/>
        <v>-1.1621636986092199E-10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6CA7-691E-43A0-8CF4-E764C9EEBDA7}">
  <dimension ref="A1:P81"/>
  <sheetViews>
    <sheetView tabSelected="1" workbookViewId="0">
      <selection activeCell="O3" sqref="O3"/>
    </sheetView>
  </sheetViews>
  <sheetFormatPr defaultRowHeight="15" x14ac:dyDescent="0.25"/>
  <cols>
    <col min="5" max="5" width="12.28515625" bestFit="1" customWidth="1"/>
    <col min="9" max="13" width="19.85546875" customWidth="1"/>
    <col min="17" max="17" width="18.42578125" bestFit="1" customWidth="1"/>
  </cols>
  <sheetData>
    <row r="1" spans="1:16" x14ac:dyDescent="0.25">
      <c r="A1" t="s">
        <v>0</v>
      </c>
      <c r="B1" t="s">
        <v>11</v>
      </c>
      <c r="C1" t="s">
        <v>20</v>
      </c>
      <c r="D1" t="s">
        <v>13</v>
      </c>
      <c r="E1" t="s">
        <v>6</v>
      </c>
      <c r="F1" t="s">
        <v>9</v>
      </c>
      <c r="G1" t="s">
        <v>10</v>
      </c>
      <c r="H1" t="s">
        <v>14</v>
      </c>
      <c r="I1" t="s">
        <v>15</v>
      </c>
      <c r="J1" t="s">
        <v>16</v>
      </c>
      <c r="K1" t="s">
        <v>18</v>
      </c>
      <c r="L1" t="s">
        <v>17</v>
      </c>
      <c r="M1" t="s">
        <v>19</v>
      </c>
      <c r="N1" t="s">
        <v>2</v>
      </c>
      <c r="O1" t="s">
        <v>3</v>
      </c>
      <c r="P1" t="s">
        <v>4</v>
      </c>
    </row>
    <row r="2" spans="1:16" x14ac:dyDescent="0.25">
      <c r="A2">
        <v>1</v>
      </c>
      <c r="B2">
        <f t="shared" ref="B2:B65" si="0">A2+19</f>
        <v>20</v>
      </c>
      <c r="C2">
        <f>I2</f>
        <v>103.96157242457545</v>
      </c>
      <c r="D2">
        <f>(-311.91*A2^2+14325*A2+134187)/1000</f>
        <v>148.20008999999999</v>
      </c>
      <c r="E2">
        <f t="shared" ref="E2:E65" si="1">C2*$P$2^(1-A2)</f>
        <v>103.96157242457545</v>
      </c>
      <c r="F2">
        <f>N9</f>
        <v>201.95794885182423</v>
      </c>
      <c r="G2">
        <f>C2+N2-F2</f>
        <v>-97.996376427248777</v>
      </c>
      <c r="H2">
        <f>H3*0.93</f>
        <v>103961.57242457545</v>
      </c>
      <c r="I2">
        <f t="shared" ref="I2:I6" si="2">H2/1000</f>
        <v>103.96157242457545</v>
      </c>
      <c r="N2">
        <v>0</v>
      </c>
      <c r="O2">
        <f>P2^-1</f>
        <v>0.96153846153846145</v>
      </c>
      <c r="P2">
        <v>1.04</v>
      </c>
    </row>
    <row r="3" spans="1:16" x14ac:dyDescent="0.25">
      <c r="A3">
        <v>2</v>
      </c>
      <c r="B3">
        <f t="shared" si="0"/>
        <v>21</v>
      </c>
      <c r="C3">
        <f t="shared" ref="C3:C66" si="3">I3</f>
        <v>111.78663701567253</v>
      </c>
      <c r="D3">
        <f t="shared" ref="D3:D46" si="4">(-311.91*A3^2+14325*A3+134187)/1000</f>
        <v>161.58936</v>
      </c>
      <c r="E3">
        <f t="shared" si="1"/>
        <v>107.48715097660819</v>
      </c>
      <c r="F3">
        <f t="shared" ref="F3:F66" si="5">F2*($O$2*$P$2)</f>
        <v>201.95794885182423</v>
      </c>
      <c r="G3">
        <f t="shared" ref="G3:G66" si="6">C3+G2*$P$2-F3</f>
        <v>-192.08754332049045</v>
      </c>
      <c r="H3">
        <f>H4*0.93</f>
        <v>111786.63701567253</v>
      </c>
      <c r="I3">
        <f t="shared" si="2"/>
        <v>111.78663701567253</v>
      </c>
      <c r="P3">
        <f>P2^-1</f>
        <v>0.96153846153846145</v>
      </c>
    </row>
    <row r="4" spans="1:16" x14ac:dyDescent="0.25">
      <c r="A4">
        <v>3</v>
      </c>
      <c r="B4">
        <f t="shared" si="0"/>
        <v>22</v>
      </c>
      <c r="C4">
        <f t="shared" si="3"/>
        <v>120.20068496308873</v>
      </c>
      <c r="D4">
        <f t="shared" si="4"/>
        <v>174.35480999999999</v>
      </c>
      <c r="E4">
        <f t="shared" si="1"/>
        <v>111.13229009161309</v>
      </c>
      <c r="F4">
        <f t="shared" si="5"/>
        <v>201.95794885182423</v>
      </c>
      <c r="G4">
        <f t="shared" si="6"/>
        <v>-281.52830894204556</v>
      </c>
      <c r="H4">
        <f>H5*0.93</f>
        <v>120200.68496308873</v>
      </c>
      <c r="I4">
        <f t="shared" si="2"/>
        <v>120.20068496308873</v>
      </c>
      <c r="N4" t="s">
        <v>5</v>
      </c>
    </row>
    <row r="5" spans="1:16" x14ac:dyDescent="0.25">
      <c r="A5">
        <v>4</v>
      </c>
      <c r="B5">
        <f t="shared" si="0"/>
        <v>23</v>
      </c>
      <c r="C5">
        <f t="shared" si="3"/>
        <v>129.24804834740723</v>
      </c>
      <c r="D5">
        <f t="shared" si="4"/>
        <v>186.49644000000001</v>
      </c>
      <c r="E5">
        <f t="shared" si="1"/>
        <v>114.90104434616738</v>
      </c>
      <c r="F5">
        <f t="shared" si="5"/>
        <v>201.95794885182423</v>
      </c>
      <c r="G5">
        <f t="shared" si="6"/>
        <v>-365.49934180414436</v>
      </c>
      <c r="H5">
        <f>H6*0.93</f>
        <v>129248.04834740722</v>
      </c>
      <c r="I5">
        <f t="shared" si="2"/>
        <v>129.24804834740723</v>
      </c>
      <c r="N5">
        <f>N2+SUM(E2:E81)</f>
        <v>5023.099622709401</v>
      </c>
    </row>
    <row r="6" spans="1:16" x14ac:dyDescent="0.25">
      <c r="A6">
        <v>5</v>
      </c>
      <c r="B6">
        <f t="shared" si="0"/>
        <v>24</v>
      </c>
      <c r="C6">
        <f t="shared" si="3"/>
        <v>138.9763960724809</v>
      </c>
      <c r="D6">
        <f t="shared" si="4"/>
        <v>198.01425</v>
      </c>
      <c r="E6">
        <f t="shared" si="1"/>
        <v>118.79760581696378</v>
      </c>
      <c r="F6">
        <f t="shared" si="5"/>
        <v>201.95794885182423</v>
      </c>
      <c r="G6">
        <f t="shared" si="6"/>
        <v>-443.10086825565349</v>
      </c>
      <c r="H6">
        <f>H7*0.93</f>
        <v>138976.39607248089</v>
      </c>
      <c r="I6">
        <f t="shared" si="2"/>
        <v>138.9763960724809</v>
      </c>
      <c r="N6" t="s">
        <v>7</v>
      </c>
    </row>
    <row r="7" spans="1:16" x14ac:dyDescent="0.25">
      <c r="A7">
        <v>6</v>
      </c>
      <c r="B7">
        <f t="shared" si="0"/>
        <v>25</v>
      </c>
      <c r="C7">
        <f t="shared" si="3"/>
        <v>149.436985024173</v>
      </c>
      <c r="D7">
        <f t="shared" si="4"/>
        <v>208.90823999999998</v>
      </c>
      <c r="E7">
        <f t="shared" si="1"/>
        <v>122.82630874375906</v>
      </c>
      <c r="F7">
        <f t="shared" si="5"/>
        <v>201.95794885182423</v>
      </c>
      <c r="G7">
        <f t="shared" si="6"/>
        <v>-513.34586681353085</v>
      </c>
      <c r="H7">
        <v>149436.98502417299</v>
      </c>
      <c r="I7">
        <f>H7/1000</f>
        <v>149.436985024173</v>
      </c>
      <c r="J7">
        <v>93824.994865361601</v>
      </c>
      <c r="K7">
        <f>J7/1000</f>
        <v>93.824994865361603</v>
      </c>
      <c r="L7">
        <v>161287.99734515799</v>
      </c>
      <c r="M7">
        <f>L7/1000</f>
        <v>161.28799734515798</v>
      </c>
      <c r="N7">
        <f>((1-O2^(80)))/(1-O2)</f>
        <v>24.872007520708333</v>
      </c>
    </row>
    <row r="8" spans="1:16" x14ac:dyDescent="0.25">
      <c r="A8">
        <v>7</v>
      </c>
      <c r="B8">
        <f t="shared" si="0"/>
        <v>26</v>
      </c>
      <c r="C8">
        <f t="shared" si="3"/>
        <v>157.04480903243098</v>
      </c>
      <c r="D8">
        <f t="shared" si="4"/>
        <v>219.17841000000001</v>
      </c>
      <c r="E8">
        <f t="shared" si="1"/>
        <v>124.11479376884699</v>
      </c>
      <c r="F8">
        <f t="shared" si="5"/>
        <v>201.95794885182423</v>
      </c>
      <c r="G8">
        <f t="shared" si="6"/>
        <v>-578.79284130546534</v>
      </c>
      <c r="H8">
        <v>157044.80903243099</v>
      </c>
      <c r="I8">
        <f t="shared" ref="I8:I57" si="7">H8/1000</f>
        <v>157.04480903243098</v>
      </c>
      <c r="J8">
        <v>93720.516591065199</v>
      </c>
      <c r="K8">
        <f t="shared" ref="K8:K71" si="8">J8/1000</f>
        <v>93.720516591065206</v>
      </c>
      <c r="L8">
        <v>149280.875738831</v>
      </c>
      <c r="M8">
        <f t="shared" ref="M8:M71" si="9">L8/1000</f>
        <v>149.28087573883101</v>
      </c>
      <c r="N8" t="s">
        <v>8</v>
      </c>
    </row>
    <row r="9" spans="1:16" x14ac:dyDescent="0.25">
      <c r="A9">
        <v>8</v>
      </c>
      <c r="B9">
        <f t="shared" si="0"/>
        <v>27</v>
      </c>
      <c r="C9">
        <f t="shared" si="3"/>
        <v>172.922611606549</v>
      </c>
      <c r="D9">
        <f t="shared" si="4"/>
        <v>228.82476</v>
      </c>
      <c r="E9">
        <f t="shared" si="1"/>
        <v>131.40697286523846</v>
      </c>
      <c r="F9">
        <f t="shared" si="5"/>
        <v>201.95794885182423</v>
      </c>
      <c r="G9">
        <f t="shared" si="6"/>
        <v>-630.97989220295915</v>
      </c>
      <c r="H9">
        <v>172922.61160654901</v>
      </c>
      <c r="I9">
        <f t="shared" si="7"/>
        <v>172.922611606549</v>
      </c>
      <c r="J9">
        <v>94894.5078899285</v>
      </c>
      <c r="K9">
        <f t="shared" si="8"/>
        <v>94.894507889928505</v>
      </c>
      <c r="L9">
        <v>145685.526327445</v>
      </c>
      <c r="M9">
        <f t="shared" si="9"/>
        <v>145.68552632744499</v>
      </c>
      <c r="N9">
        <f>N5/N7</f>
        <v>201.95794885182423</v>
      </c>
    </row>
    <row r="10" spans="1:16" x14ac:dyDescent="0.25">
      <c r="A10">
        <v>9</v>
      </c>
      <c r="B10">
        <f t="shared" si="0"/>
        <v>28</v>
      </c>
      <c r="C10">
        <f t="shared" si="3"/>
        <v>186.30920652136501</v>
      </c>
      <c r="D10">
        <f t="shared" si="4"/>
        <v>237.84728999999999</v>
      </c>
      <c r="E10">
        <f t="shared" si="1"/>
        <v>136.13431230685313</v>
      </c>
      <c r="F10">
        <f t="shared" si="5"/>
        <v>201.95794885182423</v>
      </c>
      <c r="G10">
        <f t="shared" si="6"/>
        <v>-671.86783022153668</v>
      </c>
      <c r="H10">
        <v>186309.20652136501</v>
      </c>
      <c r="I10">
        <f t="shared" si="7"/>
        <v>186.30920652136501</v>
      </c>
      <c r="J10">
        <v>98903.812838444501</v>
      </c>
      <c r="K10">
        <f t="shared" si="8"/>
        <v>98.903812838444495</v>
      </c>
      <c r="L10">
        <v>155152.18229067401</v>
      </c>
      <c r="M10">
        <f t="shared" si="9"/>
        <v>155.15218229067401</v>
      </c>
    </row>
    <row r="11" spans="1:16" x14ac:dyDescent="0.25">
      <c r="A11">
        <v>10</v>
      </c>
      <c r="B11">
        <f t="shared" si="0"/>
        <v>29</v>
      </c>
      <c r="C11">
        <f t="shared" si="3"/>
        <v>200.07439612242098</v>
      </c>
      <c r="D11">
        <f t="shared" si="4"/>
        <v>246.24600000000001</v>
      </c>
      <c r="E11">
        <f t="shared" si="1"/>
        <v>140.56961684455757</v>
      </c>
      <c r="F11">
        <f t="shared" si="5"/>
        <v>201.95794885182423</v>
      </c>
      <c r="G11">
        <f t="shared" si="6"/>
        <v>-700.62609615980148</v>
      </c>
      <c r="H11">
        <v>200074.39612242099</v>
      </c>
      <c r="I11">
        <f t="shared" si="7"/>
        <v>200.07439612242098</v>
      </c>
      <c r="J11">
        <v>106981.84261204</v>
      </c>
      <c r="K11">
        <f t="shared" si="8"/>
        <v>106.98184261204</v>
      </c>
      <c r="L11">
        <v>170438.35820081201</v>
      </c>
      <c r="M11">
        <f t="shared" si="9"/>
        <v>170.43835820081202</v>
      </c>
    </row>
    <row r="12" spans="1:16" x14ac:dyDescent="0.25">
      <c r="A12">
        <v>11</v>
      </c>
      <c r="B12">
        <f t="shared" si="0"/>
        <v>30</v>
      </c>
      <c r="C12">
        <f t="shared" si="3"/>
        <v>211.63937431354202</v>
      </c>
      <c r="D12">
        <f t="shared" si="4"/>
        <v>254.02089000000001</v>
      </c>
      <c r="E12">
        <f t="shared" si="1"/>
        <v>142.97597799894007</v>
      </c>
      <c r="F12">
        <f t="shared" si="5"/>
        <v>201.95794885182423</v>
      </c>
      <c r="G12">
        <f t="shared" si="6"/>
        <v>-718.96971454447578</v>
      </c>
      <c r="H12">
        <v>211639.37431354201</v>
      </c>
      <c r="I12">
        <f t="shared" si="7"/>
        <v>211.63937431354202</v>
      </c>
      <c r="J12">
        <v>116775.683788811</v>
      </c>
      <c r="K12">
        <f t="shared" si="8"/>
        <v>116.77568378881101</v>
      </c>
      <c r="L12">
        <v>192092.24512805801</v>
      </c>
      <c r="M12">
        <f t="shared" si="9"/>
        <v>192.09224512805801</v>
      </c>
    </row>
    <row r="13" spans="1:16" x14ac:dyDescent="0.25">
      <c r="A13">
        <v>12</v>
      </c>
      <c r="B13">
        <f t="shared" si="0"/>
        <v>31</v>
      </c>
      <c r="C13">
        <f t="shared" si="3"/>
        <v>223.071024156302</v>
      </c>
      <c r="D13">
        <f t="shared" si="4"/>
        <v>261.17196000000001</v>
      </c>
      <c r="E13">
        <f t="shared" si="1"/>
        <v>144.90268367622289</v>
      </c>
      <c r="F13">
        <f t="shared" si="5"/>
        <v>201.95794885182423</v>
      </c>
      <c r="G13">
        <f t="shared" si="6"/>
        <v>-726.61542782177708</v>
      </c>
      <c r="H13">
        <v>223071.02415630201</v>
      </c>
      <c r="I13">
        <f t="shared" si="7"/>
        <v>223.071024156302</v>
      </c>
      <c r="J13">
        <v>122560.432546866</v>
      </c>
      <c r="K13">
        <f t="shared" si="8"/>
        <v>122.560432546866</v>
      </c>
      <c r="L13">
        <v>204088.42851719901</v>
      </c>
      <c r="M13">
        <f t="shared" si="9"/>
        <v>204.08842851719899</v>
      </c>
    </row>
    <row r="14" spans="1:16" x14ac:dyDescent="0.25">
      <c r="A14">
        <v>13</v>
      </c>
      <c r="B14">
        <f t="shared" si="0"/>
        <v>32</v>
      </c>
      <c r="C14">
        <f t="shared" si="3"/>
        <v>230.83957477597102</v>
      </c>
      <c r="D14">
        <f t="shared" si="4"/>
        <v>267.69920999999994</v>
      </c>
      <c r="E14">
        <f t="shared" si="1"/>
        <v>144.18171733138831</v>
      </c>
      <c r="F14">
        <f t="shared" si="5"/>
        <v>201.95794885182423</v>
      </c>
      <c r="G14">
        <f t="shared" si="6"/>
        <v>-726.79841901050133</v>
      </c>
      <c r="H14">
        <v>230839.57477597101</v>
      </c>
      <c r="I14">
        <f t="shared" si="7"/>
        <v>230.83957477597102</v>
      </c>
      <c r="J14">
        <v>128758.833869329</v>
      </c>
      <c r="K14">
        <f t="shared" si="8"/>
        <v>128.75883386932901</v>
      </c>
      <c r="L14">
        <v>232799.05060934299</v>
      </c>
      <c r="M14">
        <f t="shared" si="9"/>
        <v>232.799050609343</v>
      </c>
    </row>
    <row r="15" spans="1:16" x14ac:dyDescent="0.25">
      <c r="A15">
        <v>14</v>
      </c>
      <c r="B15">
        <f t="shared" si="0"/>
        <v>33</v>
      </c>
      <c r="C15">
        <f t="shared" si="3"/>
        <v>239.79522373187001</v>
      </c>
      <c r="D15">
        <f t="shared" si="4"/>
        <v>273.60264000000001</v>
      </c>
      <c r="E15">
        <f t="shared" si="1"/>
        <v>144.01479735222847</v>
      </c>
      <c r="F15">
        <f t="shared" si="5"/>
        <v>201.95794885182423</v>
      </c>
      <c r="G15">
        <f t="shared" si="6"/>
        <v>-718.03308089087557</v>
      </c>
      <c r="H15">
        <v>239795.22373187001</v>
      </c>
      <c r="I15">
        <f t="shared" si="7"/>
        <v>239.79522373187001</v>
      </c>
      <c r="J15">
        <v>135687.75275197299</v>
      </c>
      <c r="K15">
        <f t="shared" si="8"/>
        <v>135.68775275197299</v>
      </c>
      <c r="L15">
        <v>252161.22968909401</v>
      </c>
      <c r="M15">
        <f t="shared" si="9"/>
        <v>252.161229689094</v>
      </c>
    </row>
    <row r="16" spans="1:16" x14ac:dyDescent="0.25">
      <c r="A16">
        <v>15</v>
      </c>
      <c r="B16">
        <f t="shared" si="0"/>
        <v>34</v>
      </c>
      <c r="C16">
        <f t="shared" si="3"/>
        <v>245.88202212063999</v>
      </c>
      <c r="D16">
        <f t="shared" si="4"/>
        <v>278.88225</v>
      </c>
      <c r="E16">
        <f t="shared" si="1"/>
        <v>141.99074108850968</v>
      </c>
      <c r="F16">
        <f t="shared" si="5"/>
        <v>201.95794885182423</v>
      </c>
      <c r="G16">
        <f t="shared" si="6"/>
        <v>-702.83033085769489</v>
      </c>
      <c r="H16">
        <v>245882.02212064</v>
      </c>
      <c r="I16">
        <f t="shared" si="7"/>
        <v>245.88202212063999</v>
      </c>
      <c r="J16">
        <v>145938.14582666999</v>
      </c>
      <c r="K16">
        <f t="shared" si="8"/>
        <v>145.93814582667</v>
      </c>
      <c r="L16">
        <v>287664.42303592298</v>
      </c>
      <c r="M16">
        <f t="shared" si="9"/>
        <v>287.66442303592299</v>
      </c>
    </row>
    <row r="17" spans="1:13" x14ac:dyDescent="0.25">
      <c r="A17">
        <v>16</v>
      </c>
      <c r="B17">
        <f t="shared" si="0"/>
        <v>35</v>
      </c>
      <c r="C17">
        <f t="shared" si="3"/>
        <v>251.176659979493</v>
      </c>
      <c r="D17">
        <f t="shared" si="4"/>
        <v>283.53803999999997</v>
      </c>
      <c r="E17">
        <f t="shared" si="1"/>
        <v>139.46948319669448</v>
      </c>
      <c r="F17">
        <f t="shared" si="5"/>
        <v>201.95794885182423</v>
      </c>
      <c r="G17">
        <f t="shared" si="6"/>
        <v>-681.72483296433393</v>
      </c>
      <c r="H17">
        <v>251176.65997949301</v>
      </c>
      <c r="I17">
        <f t="shared" si="7"/>
        <v>251.176659979493</v>
      </c>
      <c r="J17">
        <v>152635.065003617</v>
      </c>
      <c r="K17">
        <f t="shared" si="8"/>
        <v>152.635065003617</v>
      </c>
      <c r="L17">
        <v>315654.23496154899</v>
      </c>
      <c r="M17">
        <f t="shared" si="9"/>
        <v>315.65423496154898</v>
      </c>
    </row>
    <row r="18" spans="1:13" x14ac:dyDescent="0.25">
      <c r="A18">
        <v>17</v>
      </c>
      <c r="B18">
        <f t="shared" si="0"/>
        <v>36</v>
      </c>
      <c r="C18">
        <f t="shared" si="3"/>
        <v>254.62537325783902</v>
      </c>
      <c r="D18">
        <f t="shared" si="4"/>
        <v>287.57001000000002</v>
      </c>
      <c r="E18">
        <f t="shared" si="1"/>
        <v>135.94656851941917</v>
      </c>
      <c r="F18">
        <f t="shared" si="5"/>
        <v>201.95794885182423</v>
      </c>
      <c r="G18">
        <f t="shared" si="6"/>
        <v>-656.32640187689253</v>
      </c>
      <c r="H18">
        <v>254625.373257839</v>
      </c>
      <c r="I18">
        <f t="shared" si="7"/>
        <v>254.62537325783902</v>
      </c>
      <c r="J18">
        <v>163432.783609576</v>
      </c>
      <c r="K18">
        <f t="shared" si="8"/>
        <v>163.43278360957601</v>
      </c>
      <c r="L18">
        <v>348396.66471671499</v>
      </c>
      <c r="M18">
        <f t="shared" si="9"/>
        <v>348.39666471671501</v>
      </c>
    </row>
    <row r="19" spans="1:13" x14ac:dyDescent="0.25">
      <c r="A19">
        <v>18</v>
      </c>
      <c r="B19">
        <f t="shared" si="0"/>
        <v>37</v>
      </c>
      <c r="C19">
        <f t="shared" si="3"/>
        <v>257.78339902117301</v>
      </c>
      <c r="D19">
        <f t="shared" si="4"/>
        <v>290.97816</v>
      </c>
      <c r="E19">
        <f t="shared" si="1"/>
        <v>132.33910028220163</v>
      </c>
      <c r="F19">
        <f t="shared" si="5"/>
        <v>201.95794885182423</v>
      </c>
      <c r="G19">
        <f t="shared" si="6"/>
        <v>-626.75400778261951</v>
      </c>
      <c r="H19">
        <v>257783.39902117301</v>
      </c>
      <c r="I19">
        <f t="shared" si="7"/>
        <v>257.78339902117301</v>
      </c>
      <c r="J19">
        <v>169059.87160645</v>
      </c>
      <c r="K19">
        <f t="shared" si="8"/>
        <v>169.05987160645</v>
      </c>
      <c r="L19">
        <v>367168.82171288598</v>
      </c>
      <c r="M19">
        <f t="shared" si="9"/>
        <v>367.16882171288597</v>
      </c>
    </row>
    <row r="20" spans="1:13" x14ac:dyDescent="0.25">
      <c r="A20">
        <v>19</v>
      </c>
      <c r="B20">
        <f t="shared" si="0"/>
        <v>38</v>
      </c>
      <c r="C20">
        <f t="shared" si="3"/>
        <v>258.16720434811901</v>
      </c>
      <c r="D20">
        <f t="shared" si="4"/>
        <v>293.76249000000001</v>
      </c>
      <c r="E20">
        <f t="shared" si="1"/>
        <v>127.43859198910683</v>
      </c>
      <c r="F20">
        <f t="shared" si="5"/>
        <v>201.95794885182423</v>
      </c>
      <c r="G20">
        <f t="shared" si="6"/>
        <v>-595.61491259762954</v>
      </c>
      <c r="H20">
        <v>258167.204348119</v>
      </c>
      <c r="I20">
        <f t="shared" si="7"/>
        <v>258.16720434811901</v>
      </c>
      <c r="J20">
        <v>178530.12433155</v>
      </c>
      <c r="K20">
        <f t="shared" si="8"/>
        <v>178.53012433155001</v>
      </c>
      <c r="L20">
        <v>403767.83537919301</v>
      </c>
      <c r="M20">
        <f t="shared" si="9"/>
        <v>403.767835379193</v>
      </c>
    </row>
    <row r="21" spans="1:13" x14ac:dyDescent="0.25">
      <c r="A21">
        <v>20</v>
      </c>
      <c r="B21">
        <f t="shared" si="0"/>
        <v>39</v>
      </c>
      <c r="C21">
        <f t="shared" si="3"/>
        <v>262.71357258155399</v>
      </c>
      <c r="D21">
        <f t="shared" si="4"/>
        <v>295.923</v>
      </c>
      <c r="E21">
        <f t="shared" si="1"/>
        <v>124.695006920772</v>
      </c>
      <c r="F21">
        <f t="shared" si="5"/>
        <v>201.95794885182423</v>
      </c>
      <c r="G21">
        <f t="shared" si="6"/>
        <v>-558.68388537180499</v>
      </c>
      <c r="H21">
        <v>262713.57258155401</v>
      </c>
      <c r="I21">
        <f t="shared" si="7"/>
        <v>262.71357258155399</v>
      </c>
      <c r="J21">
        <v>188700.56283879001</v>
      </c>
      <c r="K21">
        <f t="shared" si="8"/>
        <v>188.70056283879001</v>
      </c>
      <c r="L21">
        <v>444007.55014883197</v>
      </c>
      <c r="M21">
        <f t="shared" si="9"/>
        <v>444.00755014883197</v>
      </c>
    </row>
    <row r="22" spans="1:13" x14ac:dyDescent="0.25">
      <c r="A22">
        <v>21</v>
      </c>
      <c r="B22">
        <f t="shared" si="0"/>
        <v>40</v>
      </c>
      <c r="C22">
        <f t="shared" si="3"/>
        <v>259.94943637321603</v>
      </c>
      <c r="D22">
        <f t="shared" si="4"/>
        <v>297.45969000000002</v>
      </c>
      <c r="E22">
        <f t="shared" si="1"/>
        <v>118.63752943311914</v>
      </c>
      <c r="F22">
        <f t="shared" si="5"/>
        <v>201.95794885182423</v>
      </c>
      <c r="G22">
        <f t="shared" si="6"/>
        <v>-523.03975326528541</v>
      </c>
      <c r="H22">
        <v>259949.43637321601</v>
      </c>
      <c r="I22">
        <f t="shared" si="7"/>
        <v>259.94943637321603</v>
      </c>
      <c r="J22">
        <v>193168.16042184399</v>
      </c>
      <c r="K22">
        <f t="shared" si="8"/>
        <v>193.16816042184399</v>
      </c>
      <c r="L22">
        <v>454935.840279105</v>
      </c>
      <c r="M22">
        <f t="shared" si="9"/>
        <v>454.93584027910498</v>
      </c>
    </row>
    <row r="23" spans="1:13" x14ac:dyDescent="0.25">
      <c r="A23">
        <v>22</v>
      </c>
      <c r="B23">
        <f t="shared" si="0"/>
        <v>41</v>
      </c>
      <c r="C23">
        <f t="shared" si="3"/>
        <v>266.666490677355</v>
      </c>
      <c r="D23">
        <f t="shared" si="4"/>
        <v>298.37256000000002</v>
      </c>
      <c r="E23">
        <f t="shared" si="1"/>
        <v>117.02221666774359</v>
      </c>
      <c r="F23">
        <f t="shared" si="5"/>
        <v>201.95794885182423</v>
      </c>
      <c r="G23">
        <f t="shared" si="6"/>
        <v>-479.25280157036605</v>
      </c>
      <c r="H23">
        <v>266666.49067735497</v>
      </c>
      <c r="I23">
        <f t="shared" si="7"/>
        <v>266.666490677355</v>
      </c>
      <c r="J23">
        <v>200184.379482638</v>
      </c>
      <c r="K23">
        <f t="shared" si="8"/>
        <v>200.18437948263801</v>
      </c>
      <c r="L23">
        <v>482821.21921447001</v>
      </c>
      <c r="M23">
        <f t="shared" si="9"/>
        <v>482.82121921447003</v>
      </c>
    </row>
    <row r="24" spans="1:13" x14ac:dyDescent="0.25">
      <c r="A24">
        <v>23</v>
      </c>
      <c r="B24">
        <f t="shared" si="0"/>
        <v>42</v>
      </c>
      <c r="C24">
        <f t="shared" si="3"/>
        <v>270.51144165783398</v>
      </c>
      <c r="D24">
        <f t="shared" si="4"/>
        <v>298.66161</v>
      </c>
      <c r="E24">
        <f t="shared" si="1"/>
        <v>114.14375995814332</v>
      </c>
      <c r="F24">
        <f t="shared" si="5"/>
        <v>201.95794885182423</v>
      </c>
      <c r="G24">
        <f t="shared" si="6"/>
        <v>-429.86942082717098</v>
      </c>
      <c r="H24">
        <v>270511.44165783399</v>
      </c>
      <c r="I24">
        <f t="shared" si="7"/>
        <v>270.51144165783398</v>
      </c>
      <c r="J24">
        <v>210054.42126337299</v>
      </c>
      <c r="K24">
        <f t="shared" si="8"/>
        <v>210.054421263373</v>
      </c>
      <c r="L24">
        <v>515517.003459542</v>
      </c>
      <c r="M24">
        <f t="shared" si="9"/>
        <v>515.51700345954202</v>
      </c>
    </row>
    <row r="25" spans="1:13" x14ac:dyDescent="0.25">
      <c r="A25">
        <v>24</v>
      </c>
      <c r="B25">
        <f t="shared" si="0"/>
        <v>43</v>
      </c>
      <c r="C25">
        <f t="shared" si="3"/>
        <v>269.57560561982297</v>
      </c>
      <c r="D25">
        <f t="shared" si="4"/>
        <v>298.32683999999995</v>
      </c>
      <c r="E25">
        <f t="shared" si="1"/>
        <v>109.37392202007963</v>
      </c>
      <c r="F25">
        <f t="shared" si="5"/>
        <v>201.95794885182423</v>
      </c>
      <c r="G25">
        <f t="shared" si="6"/>
        <v>-379.44654089225912</v>
      </c>
      <c r="H25">
        <v>269575.60561982298</v>
      </c>
      <c r="I25">
        <f t="shared" si="7"/>
        <v>269.57560561982297</v>
      </c>
      <c r="J25">
        <v>219362.27149604299</v>
      </c>
      <c r="K25">
        <f t="shared" si="8"/>
        <v>219.36227149604298</v>
      </c>
      <c r="L25">
        <v>546563.15304494696</v>
      </c>
      <c r="M25">
        <f t="shared" si="9"/>
        <v>546.56315304494694</v>
      </c>
    </row>
    <row r="26" spans="1:13" x14ac:dyDescent="0.25">
      <c r="A26">
        <v>25</v>
      </c>
      <c r="B26">
        <f t="shared" si="0"/>
        <v>44</v>
      </c>
      <c r="C26">
        <f t="shared" si="3"/>
        <v>272.98544376052104</v>
      </c>
      <c r="D26">
        <f t="shared" si="4"/>
        <v>297.36824999999999</v>
      </c>
      <c r="E26">
        <f t="shared" si="1"/>
        <v>106.49748379433898</v>
      </c>
      <c r="F26">
        <f t="shared" si="5"/>
        <v>201.95794885182423</v>
      </c>
      <c r="G26">
        <f t="shared" si="6"/>
        <v>-323.59690761925265</v>
      </c>
      <c r="H26">
        <v>272985.44376052101</v>
      </c>
      <c r="I26">
        <f t="shared" si="7"/>
        <v>272.98544376052104</v>
      </c>
      <c r="J26">
        <v>228668.753546099</v>
      </c>
      <c r="K26">
        <f t="shared" si="8"/>
        <v>228.668753546099</v>
      </c>
      <c r="L26">
        <v>562983.31998880103</v>
      </c>
      <c r="M26">
        <f t="shared" si="9"/>
        <v>562.98331998880099</v>
      </c>
    </row>
    <row r="27" spans="1:13" x14ac:dyDescent="0.25">
      <c r="A27">
        <v>26</v>
      </c>
      <c r="B27">
        <f t="shared" si="0"/>
        <v>45</v>
      </c>
      <c r="C27">
        <f t="shared" si="3"/>
        <v>275.11577732580599</v>
      </c>
      <c r="D27">
        <f t="shared" si="4"/>
        <v>295.78583999999995</v>
      </c>
      <c r="E27">
        <f t="shared" si="1"/>
        <v>103.20055064006989</v>
      </c>
      <c r="F27">
        <f t="shared" si="5"/>
        <v>201.95794885182423</v>
      </c>
      <c r="G27">
        <f t="shared" si="6"/>
        <v>-263.38295545004098</v>
      </c>
      <c r="H27">
        <v>275115.77732580598</v>
      </c>
      <c r="I27">
        <f t="shared" si="7"/>
        <v>275.11577732580599</v>
      </c>
      <c r="J27">
        <v>234571.563823751</v>
      </c>
      <c r="K27">
        <f t="shared" si="8"/>
        <v>234.57156382375101</v>
      </c>
      <c r="L27">
        <v>589465.41650907695</v>
      </c>
      <c r="M27">
        <f t="shared" si="9"/>
        <v>589.46541650907693</v>
      </c>
    </row>
    <row r="28" spans="1:13" x14ac:dyDescent="0.25">
      <c r="A28">
        <v>27</v>
      </c>
      <c r="B28">
        <f t="shared" si="0"/>
        <v>46</v>
      </c>
      <c r="C28">
        <f t="shared" si="3"/>
        <v>273.82374970991503</v>
      </c>
      <c r="D28">
        <f t="shared" si="4"/>
        <v>293.57961</v>
      </c>
      <c r="E28">
        <f t="shared" si="1"/>
        <v>98.765278242666426</v>
      </c>
      <c r="F28">
        <f t="shared" si="5"/>
        <v>201.95794885182423</v>
      </c>
      <c r="G28">
        <f t="shared" si="6"/>
        <v>-202.05247280995181</v>
      </c>
      <c r="H28">
        <v>273823.74970991502</v>
      </c>
      <c r="I28">
        <f t="shared" si="7"/>
        <v>273.82374970991503</v>
      </c>
      <c r="J28">
        <v>247467.79669038299</v>
      </c>
      <c r="K28">
        <f t="shared" si="8"/>
        <v>247.46779669038298</v>
      </c>
      <c r="L28">
        <v>621068.73597115302</v>
      </c>
      <c r="M28">
        <f t="shared" si="9"/>
        <v>621.06873597115305</v>
      </c>
    </row>
    <row r="29" spans="1:13" x14ac:dyDescent="0.25">
      <c r="A29">
        <v>28</v>
      </c>
      <c r="B29">
        <f t="shared" si="0"/>
        <v>47</v>
      </c>
      <c r="C29">
        <f t="shared" si="3"/>
        <v>274.30654038113602</v>
      </c>
      <c r="D29">
        <f t="shared" si="4"/>
        <v>290.74955999999992</v>
      </c>
      <c r="E29">
        <f t="shared" si="1"/>
        <v>95.134053499555776</v>
      </c>
      <c r="F29">
        <f t="shared" si="5"/>
        <v>201.95794885182423</v>
      </c>
      <c r="G29">
        <f t="shared" si="6"/>
        <v>-137.78598019303809</v>
      </c>
      <c r="H29">
        <v>274306.540381136</v>
      </c>
      <c r="I29">
        <f t="shared" si="7"/>
        <v>274.30654038113602</v>
      </c>
      <c r="J29">
        <v>252788.84264408401</v>
      </c>
      <c r="K29">
        <f t="shared" si="8"/>
        <v>252.78884264408401</v>
      </c>
      <c r="L29">
        <v>635872.80087209295</v>
      </c>
      <c r="M29">
        <f t="shared" si="9"/>
        <v>635.87280087209297</v>
      </c>
    </row>
    <row r="30" spans="1:13" x14ac:dyDescent="0.25">
      <c r="A30">
        <v>29</v>
      </c>
      <c r="B30">
        <f t="shared" si="0"/>
        <v>48</v>
      </c>
      <c r="C30">
        <f t="shared" si="3"/>
        <v>275.680149735942</v>
      </c>
      <c r="D30">
        <f t="shared" si="4"/>
        <v>287.29568999999998</v>
      </c>
      <c r="E30">
        <f t="shared" si="1"/>
        <v>91.933119216047871</v>
      </c>
      <c r="F30">
        <f t="shared" si="5"/>
        <v>201.95794885182423</v>
      </c>
      <c r="G30">
        <f t="shared" si="6"/>
        <v>-69.575218516641854</v>
      </c>
      <c r="H30">
        <v>275680.14973594202</v>
      </c>
      <c r="I30">
        <f t="shared" si="7"/>
        <v>275.680149735942</v>
      </c>
      <c r="J30">
        <v>273861.52076080698</v>
      </c>
      <c r="K30">
        <f t="shared" si="8"/>
        <v>273.86152076080697</v>
      </c>
      <c r="L30">
        <v>671004.69374643895</v>
      </c>
      <c r="M30">
        <f t="shared" si="9"/>
        <v>671.00469374643899</v>
      </c>
    </row>
    <row r="31" spans="1:13" x14ac:dyDescent="0.25">
      <c r="A31">
        <v>30</v>
      </c>
      <c r="B31">
        <f t="shared" si="0"/>
        <v>49</v>
      </c>
      <c r="C31">
        <f t="shared" si="3"/>
        <v>269.80370921571301</v>
      </c>
      <c r="D31">
        <f t="shared" si="4"/>
        <v>283.21800000000002</v>
      </c>
      <c r="E31">
        <f t="shared" si="1"/>
        <v>86.512941049263716</v>
      </c>
      <c r="F31">
        <f t="shared" si="5"/>
        <v>201.95794885182423</v>
      </c>
      <c r="G31">
        <f t="shared" si="6"/>
        <v>-4.5124668934187468</v>
      </c>
      <c r="H31">
        <v>269803.70921571302</v>
      </c>
      <c r="I31">
        <f t="shared" si="7"/>
        <v>269.80370921571301</v>
      </c>
      <c r="J31">
        <v>271299.972279326</v>
      </c>
      <c r="K31">
        <f t="shared" si="8"/>
        <v>271.29997227932603</v>
      </c>
      <c r="L31">
        <v>680899.33932930697</v>
      </c>
      <c r="M31">
        <f t="shared" si="9"/>
        <v>680.89933932930694</v>
      </c>
    </row>
    <row r="32" spans="1:13" x14ac:dyDescent="0.25">
      <c r="A32">
        <v>31</v>
      </c>
      <c r="B32">
        <f t="shared" si="0"/>
        <v>50</v>
      </c>
      <c r="C32">
        <f t="shared" si="3"/>
        <v>274.15536440259399</v>
      </c>
      <c r="D32">
        <f t="shared" si="4"/>
        <v>278.51648999999998</v>
      </c>
      <c r="E32">
        <f t="shared" si="1"/>
        <v>84.527216770375432</v>
      </c>
      <c r="F32">
        <f t="shared" si="5"/>
        <v>201.95794885182423</v>
      </c>
      <c r="G32">
        <f t="shared" si="6"/>
        <v>67.504449981614272</v>
      </c>
      <c r="H32">
        <v>274155.36440259399</v>
      </c>
      <c r="I32">
        <f t="shared" si="7"/>
        <v>274.15536440259399</v>
      </c>
      <c r="J32">
        <v>288527.92990930902</v>
      </c>
      <c r="K32">
        <f t="shared" si="8"/>
        <v>288.52792990930902</v>
      </c>
      <c r="L32">
        <v>715758.87851777906</v>
      </c>
      <c r="M32">
        <f t="shared" si="9"/>
        <v>715.75887851777907</v>
      </c>
    </row>
    <row r="33" spans="1:13" x14ac:dyDescent="0.25">
      <c r="A33">
        <v>32</v>
      </c>
      <c r="B33">
        <f t="shared" si="0"/>
        <v>51</v>
      </c>
      <c r="C33">
        <f t="shared" si="3"/>
        <v>270.95003961428398</v>
      </c>
      <c r="D33">
        <f t="shared" si="4"/>
        <v>273.19115999999997</v>
      </c>
      <c r="E33">
        <f t="shared" si="1"/>
        <v>80.325918558866817</v>
      </c>
      <c r="F33">
        <f t="shared" si="5"/>
        <v>201.95794885182423</v>
      </c>
      <c r="G33">
        <f t="shared" si="6"/>
        <v>139.19671874333861</v>
      </c>
      <c r="H33">
        <v>270950.039614284</v>
      </c>
      <c r="I33">
        <f t="shared" si="7"/>
        <v>270.95003961428398</v>
      </c>
      <c r="J33">
        <v>298486.09262834</v>
      </c>
      <c r="K33">
        <f t="shared" si="8"/>
        <v>298.48609262834003</v>
      </c>
      <c r="L33">
        <v>747982.12345418299</v>
      </c>
      <c r="M33">
        <f t="shared" si="9"/>
        <v>747.98212345418301</v>
      </c>
    </row>
    <row r="34" spans="1:13" x14ac:dyDescent="0.25">
      <c r="A34">
        <v>33</v>
      </c>
      <c r="B34">
        <f t="shared" si="0"/>
        <v>52</v>
      </c>
      <c r="C34">
        <f t="shared" si="3"/>
        <v>271.530832161322</v>
      </c>
      <c r="D34">
        <f t="shared" si="4"/>
        <v>267.24200999999994</v>
      </c>
      <c r="E34">
        <f t="shared" si="1"/>
        <v>77.402019679819844</v>
      </c>
      <c r="F34">
        <f t="shared" si="5"/>
        <v>201.95794885182423</v>
      </c>
      <c r="G34">
        <f t="shared" si="6"/>
        <v>214.33747080256992</v>
      </c>
      <c r="H34">
        <v>271530.832161322</v>
      </c>
      <c r="I34">
        <f t="shared" si="7"/>
        <v>271.530832161322</v>
      </c>
      <c r="J34">
        <v>313199.44714476902</v>
      </c>
      <c r="K34">
        <f t="shared" si="8"/>
        <v>313.19944714476901</v>
      </c>
      <c r="L34">
        <v>780645.73668432306</v>
      </c>
      <c r="M34">
        <f t="shared" si="9"/>
        <v>780.64573668432308</v>
      </c>
    </row>
    <row r="35" spans="1:13" x14ac:dyDescent="0.25">
      <c r="A35">
        <v>34</v>
      </c>
      <c r="B35">
        <f t="shared" si="0"/>
        <v>53</v>
      </c>
      <c r="C35">
        <f t="shared" si="3"/>
        <v>264.64420144152797</v>
      </c>
      <c r="D35">
        <f t="shared" si="4"/>
        <v>260.66904</v>
      </c>
      <c r="E35">
        <f t="shared" si="1"/>
        <v>72.537433570050609</v>
      </c>
      <c r="F35">
        <f t="shared" si="5"/>
        <v>201.95794885182423</v>
      </c>
      <c r="G35">
        <f t="shared" si="6"/>
        <v>285.59722222437654</v>
      </c>
      <c r="H35">
        <v>264644.20144152798</v>
      </c>
      <c r="I35">
        <f t="shared" si="7"/>
        <v>264.64420144152797</v>
      </c>
      <c r="J35">
        <v>335411.49414628401</v>
      </c>
      <c r="K35">
        <f t="shared" si="8"/>
        <v>335.41149414628399</v>
      </c>
      <c r="L35">
        <v>822484.30291526602</v>
      </c>
      <c r="M35">
        <f t="shared" si="9"/>
        <v>822.48430291526597</v>
      </c>
    </row>
    <row r="36" spans="1:13" x14ac:dyDescent="0.25">
      <c r="A36">
        <v>35</v>
      </c>
      <c r="B36">
        <f t="shared" si="0"/>
        <v>54</v>
      </c>
      <c r="C36">
        <f t="shared" si="3"/>
        <v>259.18513469823398</v>
      </c>
      <c r="D36">
        <f t="shared" si="4"/>
        <v>253.47224999999995</v>
      </c>
      <c r="E36">
        <f t="shared" si="1"/>
        <v>68.308783831671931</v>
      </c>
      <c r="F36">
        <f t="shared" si="5"/>
        <v>201.95794885182423</v>
      </c>
      <c r="G36">
        <f t="shared" si="6"/>
        <v>354.24829695976143</v>
      </c>
      <c r="H36">
        <v>259185.134698234</v>
      </c>
      <c r="I36">
        <f t="shared" si="7"/>
        <v>259.18513469823398</v>
      </c>
      <c r="J36">
        <v>354532.57657944201</v>
      </c>
      <c r="K36">
        <f t="shared" si="8"/>
        <v>354.53257657944204</v>
      </c>
      <c r="L36">
        <v>868737.96588116197</v>
      </c>
      <c r="M36">
        <f t="shared" si="9"/>
        <v>868.73796588116193</v>
      </c>
    </row>
    <row r="37" spans="1:13" x14ac:dyDescent="0.25">
      <c r="A37">
        <v>36</v>
      </c>
      <c r="B37">
        <f t="shared" si="0"/>
        <v>55</v>
      </c>
      <c r="C37">
        <f t="shared" si="3"/>
        <v>258.28635968002197</v>
      </c>
      <c r="D37">
        <f t="shared" si="4"/>
        <v>245.65163999999996</v>
      </c>
      <c r="E37">
        <f t="shared" si="1"/>
        <v>65.453759420751027</v>
      </c>
      <c r="F37">
        <f t="shared" si="5"/>
        <v>201.95794885182423</v>
      </c>
      <c r="G37">
        <f t="shared" si="6"/>
        <v>424.74663966634967</v>
      </c>
      <c r="H37">
        <v>258286.359680022</v>
      </c>
      <c r="I37">
        <f t="shared" si="7"/>
        <v>258.28635968002197</v>
      </c>
      <c r="J37">
        <v>373097.09932240599</v>
      </c>
      <c r="K37">
        <f t="shared" si="8"/>
        <v>373.097099322406</v>
      </c>
      <c r="L37">
        <v>910365.79518735094</v>
      </c>
      <c r="M37">
        <f t="shared" si="9"/>
        <v>910.36579518735095</v>
      </c>
    </row>
    <row r="38" spans="1:13" x14ac:dyDescent="0.25">
      <c r="A38">
        <v>37</v>
      </c>
      <c r="B38">
        <f t="shared" si="0"/>
        <v>56</v>
      </c>
      <c r="C38">
        <f t="shared" si="3"/>
        <v>254.07854679993602</v>
      </c>
      <c r="D38">
        <f t="shared" si="4"/>
        <v>237.20720999999998</v>
      </c>
      <c r="E38">
        <f t="shared" si="1"/>
        <v>61.910994749049713</v>
      </c>
      <c r="F38">
        <f t="shared" si="5"/>
        <v>201.95794885182423</v>
      </c>
      <c r="G38">
        <f t="shared" si="6"/>
        <v>493.85710320111548</v>
      </c>
      <c r="H38">
        <v>254078.54679993601</v>
      </c>
      <c r="I38">
        <f t="shared" si="7"/>
        <v>254.07854679993602</v>
      </c>
      <c r="J38">
        <v>397652.16341784201</v>
      </c>
      <c r="K38">
        <f t="shared" si="8"/>
        <v>397.65216341784202</v>
      </c>
      <c r="L38">
        <v>945074.35188950005</v>
      </c>
      <c r="M38">
        <f t="shared" si="9"/>
        <v>945.07435188950001</v>
      </c>
    </row>
    <row r="39" spans="1:13" x14ac:dyDescent="0.25">
      <c r="A39">
        <v>38</v>
      </c>
      <c r="B39">
        <f t="shared" si="0"/>
        <v>57</v>
      </c>
      <c r="C39">
        <f t="shared" si="3"/>
        <v>248.67907797277502</v>
      </c>
      <c r="D39">
        <f t="shared" si="4"/>
        <v>228.13895999999997</v>
      </c>
      <c r="E39">
        <f t="shared" si="1"/>
        <v>58.264724116585938</v>
      </c>
      <c r="F39">
        <f t="shared" si="5"/>
        <v>201.95794885182423</v>
      </c>
      <c r="G39">
        <f t="shared" si="6"/>
        <v>560.33251645011103</v>
      </c>
      <c r="H39">
        <v>248679.07797277501</v>
      </c>
      <c r="I39">
        <f t="shared" si="7"/>
        <v>248.67907797277502</v>
      </c>
      <c r="J39">
        <v>404836.69039145898</v>
      </c>
      <c r="K39">
        <f t="shared" si="8"/>
        <v>404.836690391459</v>
      </c>
      <c r="L39">
        <v>975249.17224834696</v>
      </c>
      <c r="M39">
        <f t="shared" si="9"/>
        <v>975.24917224834701</v>
      </c>
    </row>
    <row r="40" spans="1:13" x14ac:dyDescent="0.25">
      <c r="A40">
        <v>39</v>
      </c>
      <c r="B40">
        <f t="shared" si="0"/>
        <v>58</v>
      </c>
      <c r="C40">
        <f t="shared" si="3"/>
        <v>246.65368186021499</v>
      </c>
      <c r="D40">
        <f t="shared" si="4"/>
        <v>218.44688999999997</v>
      </c>
      <c r="E40">
        <f t="shared" si="1"/>
        <v>55.567480953453689</v>
      </c>
      <c r="F40">
        <f t="shared" si="5"/>
        <v>201.95794885182423</v>
      </c>
      <c r="G40">
        <f t="shared" si="6"/>
        <v>627.44155011650628</v>
      </c>
      <c r="H40">
        <v>246653.681860215</v>
      </c>
      <c r="I40">
        <f t="shared" si="7"/>
        <v>246.65368186021499</v>
      </c>
      <c r="J40">
        <v>426185.20047391701</v>
      </c>
      <c r="K40">
        <f t="shared" si="8"/>
        <v>426.18520047391701</v>
      </c>
      <c r="L40">
        <v>1011750.43150852</v>
      </c>
      <c r="M40">
        <f t="shared" si="9"/>
        <v>1011.75043150852</v>
      </c>
    </row>
    <row r="41" spans="1:13" x14ac:dyDescent="0.25">
      <c r="A41">
        <v>40</v>
      </c>
      <c r="B41">
        <f t="shared" si="0"/>
        <v>59</v>
      </c>
      <c r="C41">
        <f t="shared" si="3"/>
        <v>238.16079732946301</v>
      </c>
      <c r="D41">
        <f t="shared" si="4"/>
        <v>208.13099999999994</v>
      </c>
      <c r="E41">
        <f t="shared" si="1"/>
        <v>51.590536349994913</v>
      </c>
      <c r="F41">
        <f t="shared" si="5"/>
        <v>201.95794885182423</v>
      </c>
      <c r="G41">
        <f t="shared" si="6"/>
        <v>688.74206059880532</v>
      </c>
      <c r="H41">
        <v>238160.79732946301</v>
      </c>
      <c r="I41">
        <f t="shared" si="7"/>
        <v>238.16079732946301</v>
      </c>
      <c r="J41">
        <v>423701.52209644899</v>
      </c>
      <c r="K41">
        <f t="shared" si="8"/>
        <v>423.70152209644897</v>
      </c>
      <c r="L41">
        <v>986015.23875794699</v>
      </c>
      <c r="M41">
        <f t="shared" si="9"/>
        <v>986.01523875794703</v>
      </c>
    </row>
    <row r="42" spans="1:13" x14ac:dyDescent="0.25">
      <c r="A42">
        <v>41</v>
      </c>
      <c r="B42">
        <f t="shared" si="0"/>
        <v>60</v>
      </c>
      <c r="C42">
        <f t="shared" si="3"/>
        <v>227.80984630185401</v>
      </c>
      <c r="D42">
        <f t="shared" si="4"/>
        <v>197.19128999999992</v>
      </c>
      <c r="E42">
        <f t="shared" si="1"/>
        <v>47.450295251024599</v>
      </c>
      <c r="F42">
        <f t="shared" si="5"/>
        <v>201.95794885182423</v>
      </c>
      <c r="G42">
        <f t="shared" si="6"/>
        <v>742.14364047278741</v>
      </c>
      <c r="H42">
        <v>227809.84630185401</v>
      </c>
      <c r="I42">
        <f t="shared" si="7"/>
        <v>227.80984630185401</v>
      </c>
      <c r="J42">
        <v>423062.44959817198</v>
      </c>
      <c r="K42">
        <f t="shared" si="8"/>
        <v>423.06244959817201</v>
      </c>
      <c r="L42">
        <v>989476.97858279198</v>
      </c>
      <c r="M42">
        <f t="shared" si="9"/>
        <v>989.47697858279196</v>
      </c>
    </row>
    <row r="43" spans="1:13" x14ac:dyDescent="0.25">
      <c r="A43">
        <v>42</v>
      </c>
      <c r="B43">
        <f t="shared" si="0"/>
        <v>61</v>
      </c>
      <c r="C43">
        <f t="shared" si="3"/>
        <v>226.11058578018699</v>
      </c>
      <c r="D43">
        <f t="shared" si="4"/>
        <v>185.62776000000002</v>
      </c>
      <c r="E43">
        <f t="shared" si="1"/>
        <v>45.28495951955108</v>
      </c>
      <c r="F43">
        <f t="shared" si="5"/>
        <v>201.95794885182423</v>
      </c>
      <c r="G43">
        <f t="shared" si="6"/>
        <v>795.98202302006166</v>
      </c>
      <c r="H43">
        <v>226110.58578018699</v>
      </c>
      <c r="I43">
        <f t="shared" si="7"/>
        <v>226.11058578018699</v>
      </c>
      <c r="J43">
        <v>436705.77469374402</v>
      </c>
      <c r="K43">
        <f t="shared" si="8"/>
        <v>436.70577469374405</v>
      </c>
      <c r="L43">
        <v>1011637.8646778699</v>
      </c>
      <c r="M43">
        <f t="shared" si="9"/>
        <v>1011.63786467787</v>
      </c>
    </row>
    <row r="44" spans="1:13" x14ac:dyDescent="0.25">
      <c r="A44">
        <v>43</v>
      </c>
      <c r="B44">
        <f t="shared" si="0"/>
        <v>62</v>
      </c>
      <c r="C44">
        <f t="shared" si="3"/>
        <v>218.401894769308</v>
      </c>
      <c r="D44">
        <f t="shared" si="4"/>
        <v>173.44040999999993</v>
      </c>
      <c r="E44">
        <f t="shared" si="1"/>
        <v>42.058729672776764</v>
      </c>
      <c r="F44">
        <f t="shared" si="5"/>
        <v>201.95794885182423</v>
      </c>
      <c r="G44">
        <f t="shared" si="6"/>
        <v>844.26524985834806</v>
      </c>
      <c r="H44">
        <v>218401.89476930801</v>
      </c>
      <c r="I44">
        <f t="shared" si="7"/>
        <v>218.401894769308</v>
      </c>
      <c r="J44">
        <v>444458.40236736002</v>
      </c>
      <c r="K44">
        <f t="shared" si="8"/>
        <v>444.45840236736001</v>
      </c>
      <c r="L44">
        <v>1026898.53492276</v>
      </c>
      <c r="M44">
        <f t="shared" si="9"/>
        <v>1026.8985349227601</v>
      </c>
    </row>
    <row r="45" spans="1:13" x14ac:dyDescent="0.25">
      <c r="A45">
        <v>44</v>
      </c>
      <c r="B45">
        <f t="shared" si="0"/>
        <v>63</v>
      </c>
      <c r="C45">
        <f t="shared" si="3"/>
        <v>212.05124428849999</v>
      </c>
      <c r="D45">
        <f t="shared" si="4"/>
        <v>160.62923999999998</v>
      </c>
      <c r="E45">
        <f t="shared" si="1"/>
        <v>39.265147691133855</v>
      </c>
      <c r="F45">
        <f t="shared" si="5"/>
        <v>201.95794885182423</v>
      </c>
      <c r="G45">
        <f t="shared" si="6"/>
        <v>888.12915528935775</v>
      </c>
      <c r="H45">
        <v>212051.24428849999</v>
      </c>
      <c r="I45">
        <f t="shared" si="7"/>
        <v>212.05124428849999</v>
      </c>
      <c r="J45">
        <v>456495.15662864503</v>
      </c>
      <c r="K45">
        <f t="shared" si="8"/>
        <v>456.49515662864502</v>
      </c>
      <c r="L45">
        <v>1039942.32031423</v>
      </c>
      <c r="M45">
        <f t="shared" si="9"/>
        <v>1039.9423203142301</v>
      </c>
    </row>
    <row r="46" spans="1:13" x14ac:dyDescent="0.25">
      <c r="A46">
        <v>45</v>
      </c>
      <c r="B46">
        <f t="shared" si="0"/>
        <v>64</v>
      </c>
      <c r="C46">
        <f t="shared" si="3"/>
        <v>203.381593410958</v>
      </c>
      <c r="D46">
        <f t="shared" si="4"/>
        <v>147.19425000000001</v>
      </c>
      <c r="E46">
        <f t="shared" si="1"/>
        <v>36.211350023027691</v>
      </c>
      <c r="F46">
        <f t="shared" si="5"/>
        <v>201.95794885182423</v>
      </c>
      <c r="G46">
        <f t="shared" si="6"/>
        <v>925.07796606006593</v>
      </c>
      <c r="H46">
        <v>203381.59341095801</v>
      </c>
      <c r="I46">
        <f t="shared" si="7"/>
        <v>203.381593410958</v>
      </c>
      <c r="J46">
        <v>460884.77396417299</v>
      </c>
      <c r="K46">
        <f t="shared" si="8"/>
        <v>460.88477396417301</v>
      </c>
      <c r="L46">
        <v>1039267.28041387</v>
      </c>
      <c r="M46">
        <f t="shared" si="9"/>
        <v>1039.2672804138699</v>
      </c>
    </row>
    <row r="47" spans="1:13" x14ac:dyDescent="0.25">
      <c r="A47">
        <v>46</v>
      </c>
      <c r="B47">
        <f t="shared" si="0"/>
        <v>65</v>
      </c>
      <c r="C47">
        <f t="shared" si="3"/>
        <v>198.21361145982502</v>
      </c>
      <c r="D47">
        <f>D46*0.8</f>
        <v>117.75540000000001</v>
      </c>
      <c r="E47">
        <f t="shared" si="1"/>
        <v>33.933855488872027</v>
      </c>
      <c r="F47">
        <f t="shared" si="5"/>
        <v>201.95794885182423</v>
      </c>
      <c r="G47">
        <f t="shared" si="6"/>
        <v>958.33674731046938</v>
      </c>
      <c r="H47">
        <v>198213.61145982501</v>
      </c>
      <c r="I47">
        <f t="shared" si="7"/>
        <v>198.21361145982502</v>
      </c>
      <c r="J47">
        <v>470136.38644912501</v>
      </c>
      <c r="K47">
        <f t="shared" si="8"/>
        <v>470.13638644912504</v>
      </c>
      <c r="L47">
        <v>1042094.4749388699</v>
      </c>
      <c r="M47">
        <f t="shared" si="9"/>
        <v>1042.09447493887</v>
      </c>
    </row>
    <row r="48" spans="1:13" x14ac:dyDescent="0.25">
      <c r="A48">
        <v>47</v>
      </c>
      <c r="B48">
        <f t="shared" si="0"/>
        <v>66</v>
      </c>
      <c r="C48">
        <f t="shared" si="3"/>
        <v>186.56640533738798</v>
      </c>
      <c r="D48">
        <f>D47</f>
        <v>117.75540000000001</v>
      </c>
      <c r="E48">
        <f t="shared" si="1"/>
        <v>30.711415671372368</v>
      </c>
      <c r="F48">
        <f t="shared" si="5"/>
        <v>201.95794885182423</v>
      </c>
      <c r="G48">
        <f t="shared" si="6"/>
        <v>981.27867368845193</v>
      </c>
      <c r="H48">
        <v>186566.40533738799</v>
      </c>
      <c r="I48">
        <f t="shared" si="7"/>
        <v>186.56640533738798</v>
      </c>
      <c r="J48">
        <v>462529.42445034999</v>
      </c>
      <c r="K48">
        <f t="shared" si="8"/>
        <v>462.52942445035001</v>
      </c>
      <c r="L48">
        <v>1023718.1837641899</v>
      </c>
      <c r="M48">
        <f t="shared" si="9"/>
        <v>1023.7181837641899</v>
      </c>
    </row>
    <row r="49" spans="1:13" x14ac:dyDescent="0.25">
      <c r="A49">
        <v>48</v>
      </c>
      <c r="B49">
        <f t="shared" si="0"/>
        <v>67</v>
      </c>
      <c r="C49">
        <f t="shared" si="3"/>
        <v>179.77312930178599</v>
      </c>
      <c r="D49">
        <f t="shared" ref="D49:D81" si="10">D48</f>
        <v>117.75540000000001</v>
      </c>
      <c r="E49">
        <f t="shared" si="1"/>
        <v>28.454950286313856</v>
      </c>
      <c r="F49">
        <f t="shared" si="5"/>
        <v>201.95794885182423</v>
      </c>
      <c r="G49">
        <f t="shared" si="6"/>
        <v>998.34500108595182</v>
      </c>
      <c r="H49">
        <v>179773.12930178599</v>
      </c>
      <c r="I49">
        <f t="shared" si="7"/>
        <v>179.77312930178599</v>
      </c>
      <c r="J49">
        <v>467662.61427594302</v>
      </c>
      <c r="K49">
        <f t="shared" si="8"/>
        <v>467.66261427594304</v>
      </c>
      <c r="L49">
        <v>1028765.87761383</v>
      </c>
      <c r="M49">
        <f t="shared" si="9"/>
        <v>1028.7658776138301</v>
      </c>
    </row>
    <row r="50" spans="1:13" x14ac:dyDescent="0.25">
      <c r="A50">
        <v>49</v>
      </c>
      <c r="B50">
        <f t="shared" si="0"/>
        <v>68</v>
      </c>
      <c r="C50">
        <f t="shared" si="3"/>
        <v>174.56620361331301</v>
      </c>
      <c r="D50">
        <f t="shared" si="10"/>
        <v>117.75540000000001</v>
      </c>
      <c r="E50">
        <f t="shared" si="1"/>
        <v>26.568062291256744</v>
      </c>
      <c r="F50">
        <f t="shared" si="5"/>
        <v>201.95794885182423</v>
      </c>
      <c r="G50">
        <f t="shared" si="6"/>
        <v>1010.8870558908787</v>
      </c>
      <c r="H50">
        <v>174566.203613313</v>
      </c>
      <c r="I50">
        <f t="shared" si="7"/>
        <v>174.56620361331301</v>
      </c>
      <c r="J50">
        <v>472231.099915603</v>
      </c>
      <c r="K50">
        <f t="shared" si="8"/>
        <v>472.23109991560301</v>
      </c>
      <c r="L50">
        <v>1022372.56221868</v>
      </c>
      <c r="M50">
        <f t="shared" si="9"/>
        <v>1022.3725622186801</v>
      </c>
    </row>
    <row r="51" spans="1:13" x14ac:dyDescent="0.25">
      <c r="A51">
        <v>50</v>
      </c>
      <c r="B51">
        <f t="shared" si="0"/>
        <v>69</v>
      </c>
      <c r="C51">
        <f t="shared" si="3"/>
        <v>169.221032830848</v>
      </c>
      <c r="D51">
        <f t="shared" si="10"/>
        <v>117.75540000000001</v>
      </c>
      <c r="E51">
        <f t="shared" si="1"/>
        <v>24.763995462981416</v>
      </c>
      <c r="F51">
        <f t="shared" si="5"/>
        <v>201.95794885182423</v>
      </c>
      <c r="G51">
        <f t="shared" si="6"/>
        <v>1018.5856221055379</v>
      </c>
      <c r="H51">
        <v>169221.03283084801</v>
      </c>
      <c r="I51">
        <f t="shared" si="7"/>
        <v>169.221032830848</v>
      </c>
      <c r="J51">
        <v>476927.31187963102</v>
      </c>
      <c r="K51">
        <f t="shared" si="8"/>
        <v>476.92731187963102</v>
      </c>
      <c r="L51">
        <v>1009281.65591735</v>
      </c>
      <c r="M51">
        <f t="shared" si="9"/>
        <v>1009.28165591735</v>
      </c>
    </row>
    <row r="52" spans="1:13" x14ac:dyDescent="0.25">
      <c r="A52">
        <v>51</v>
      </c>
      <c r="B52">
        <f t="shared" si="0"/>
        <v>70</v>
      </c>
      <c r="C52">
        <f t="shared" si="3"/>
        <v>161.18904832209302</v>
      </c>
      <c r="D52">
        <f t="shared" si="10"/>
        <v>117.75540000000001</v>
      </c>
      <c r="E52">
        <f t="shared" si="1"/>
        <v>22.68133255247761</v>
      </c>
      <c r="F52">
        <f t="shared" si="5"/>
        <v>201.95794885182423</v>
      </c>
      <c r="G52">
        <f t="shared" si="6"/>
        <v>1018.5601464600282</v>
      </c>
      <c r="H52">
        <v>161189.048322093</v>
      </c>
      <c r="I52">
        <f t="shared" si="7"/>
        <v>161.18904832209302</v>
      </c>
      <c r="J52">
        <v>476510.25362980098</v>
      </c>
      <c r="K52">
        <f t="shared" si="8"/>
        <v>476.51025362980096</v>
      </c>
      <c r="L52">
        <v>997332.83921015495</v>
      </c>
      <c r="M52">
        <f t="shared" si="9"/>
        <v>997.33283921015493</v>
      </c>
    </row>
    <row r="53" spans="1:13" x14ac:dyDescent="0.25">
      <c r="A53">
        <v>52</v>
      </c>
      <c r="B53">
        <f t="shared" si="0"/>
        <v>71</v>
      </c>
      <c r="C53">
        <f t="shared" si="3"/>
        <v>155.421771660498</v>
      </c>
      <c r="D53">
        <f t="shared" si="10"/>
        <v>117.75540000000001</v>
      </c>
      <c r="E53">
        <f t="shared" si="1"/>
        <v>21.028657663532904</v>
      </c>
      <c r="F53">
        <f t="shared" si="5"/>
        <v>201.95794885182423</v>
      </c>
      <c r="G53">
        <f t="shared" si="6"/>
        <v>1012.7663751271033</v>
      </c>
      <c r="H53">
        <v>155421.77166049799</v>
      </c>
      <c r="I53">
        <f t="shared" si="7"/>
        <v>155.421771660498</v>
      </c>
      <c r="J53">
        <v>484543.23343547201</v>
      </c>
      <c r="K53">
        <f t="shared" si="8"/>
        <v>484.54323343547202</v>
      </c>
      <c r="L53">
        <v>995386.60388395796</v>
      </c>
      <c r="M53">
        <f t="shared" si="9"/>
        <v>995.38660388395795</v>
      </c>
    </row>
    <row r="54" spans="1:13" x14ac:dyDescent="0.25">
      <c r="A54">
        <v>53</v>
      </c>
      <c r="B54">
        <f t="shared" si="0"/>
        <v>72</v>
      </c>
      <c r="C54">
        <f t="shared" si="3"/>
        <v>151.49042222375502</v>
      </c>
      <c r="D54">
        <f t="shared" si="10"/>
        <v>117.75540000000001</v>
      </c>
      <c r="E54">
        <f t="shared" si="1"/>
        <v>19.708407460282228</v>
      </c>
      <c r="F54">
        <f t="shared" si="5"/>
        <v>201.95794885182423</v>
      </c>
      <c r="G54">
        <f t="shared" si="6"/>
        <v>1002.8095035041184</v>
      </c>
      <c r="H54">
        <v>151490.42222375501</v>
      </c>
      <c r="I54">
        <f t="shared" si="7"/>
        <v>151.49042222375502</v>
      </c>
      <c r="J54">
        <v>482287.703219024</v>
      </c>
      <c r="K54">
        <f t="shared" si="8"/>
        <v>482.28770321902402</v>
      </c>
      <c r="L54">
        <v>975549.78246211796</v>
      </c>
      <c r="M54">
        <f t="shared" si="9"/>
        <v>975.54978246211795</v>
      </c>
    </row>
    <row r="55" spans="1:13" x14ac:dyDescent="0.25">
      <c r="A55">
        <v>54</v>
      </c>
      <c r="B55">
        <f t="shared" si="0"/>
        <v>73</v>
      </c>
      <c r="C55">
        <f t="shared" si="3"/>
        <v>146.83410933271901</v>
      </c>
      <c r="D55">
        <f t="shared" si="10"/>
        <v>117.75540000000001</v>
      </c>
      <c r="E55">
        <f t="shared" si="1"/>
        <v>18.367919627913864</v>
      </c>
      <c r="F55">
        <f t="shared" si="5"/>
        <v>201.95794885182423</v>
      </c>
      <c r="G55">
        <f t="shared" si="6"/>
        <v>987.79804412517808</v>
      </c>
      <c r="H55">
        <v>146834.109332719</v>
      </c>
      <c r="I55">
        <f t="shared" si="7"/>
        <v>146.83410933271901</v>
      </c>
      <c r="J55">
        <v>484990.505100846</v>
      </c>
      <c r="K55">
        <f t="shared" si="8"/>
        <v>484.99050510084601</v>
      </c>
      <c r="L55">
        <v>962076.11191758304</v>
      </c>
      <c r="M55">
        <f t="shared" si="9"/>
        <v>962.07611191758303</v>
      </c>
    </row>
    <row r="56" spans="1:13" x14ac:dyDescent="0.25">
      <c r="A56">
        <v>55</v>
      </c>
      <c r="B56">
        <f t="shared" si="0"/>
        <v>74</v>
      </c>
      <c r="C56">
        <f t="shared" si="3"/>
        <v>143.04990695171801</v>
      </c>
      <c r="D56">
        <f t="shared" si="10"/>
        <v>117.75540000000001</v>
      </c>
      <c r="E56">
        <f t="shared" si="1"/>
        <v>17.206290759074992</v>
      </c>
      <c r="F56">
        <f t="shared" si="5"/>
        <v>201.95794885182423</v>
      </c>
      <c r="G56">
        <f t="shared" si="6"/>
        <v>968.4019239900789</v>
      </c>
      <c r="H56">
        <v>143049.906951718</v>
      </c>
      <c r="I56">
        <f t="shared" si="7"/>
        <v>143.04990695171801</v>
      </c>
      <c r="J56">
        <v>479218.89661436301</v>
      </c>
      <c r="K56">
        <f t="shared" si="8"/>
        <v>479.21889661436302</v>
      </c>
      <c r="L56">
        <v>945077.84419755603</v>
      </c>
      <c r="M56">
        <f t="shared" si="9"/>
        <v>945.07784419755603</v>
      </c>
    </row>
    <row r="57" spans="1:13" x14ac:dyDescent="0.25">
      <c r="A57">
        <v>56</v>
      </c>
      <c r="B57">
        <f t="shared" si="0"/>
        <v>75</v>
      </c>
      <c r="C57">
        <f t="shared" si="3"/>
        <v>139.96864093103699</v>
      </c>
      <c r="D57">
        <f t="shared" si="10"/>
        <v>117.75540000000001</v>
      </c>
      <c r="E57">
        <f t="shared" si="1"/>
        <v>16.188144943552729</v>
      </c>
      <c r="F57">
        <f t="shared" si="5"/>
        <v>201.95794885182423</v>
      </c>
      <c r="G57">
        <f t="shared" si="6"/>
        <v>945.14869302889485</v>
      </c>
      <c r="H57">
        <v>139968.64093103699</v>
      </c>
      <c r="I57">
        <f t="shared" si="7"/>
        <v>139.96864093103699</v>
      </c>
      <c r="J57">
        <v>489518.57290428597</v>
      </c>
      <c r="K57">
        <f t="shared" si="8"/>
        <v>489.51857290428597</v>
      </c>
      <c r="L57">
        <v>946052.67978459597</v>
      </c>
      <c r="M57">
        <f t="shared" si="9"/>
        <v>946.05267978459597</v>
      </c>
    </row>
    <row r="58" spans="1:13" x14ac:dyDescent="0.25">
      <c r="A58">
        <v>57</v>
      </c>
      <c r="B58">
        <f t="shared" si="0"/>
        <v>76</v>
      </c>
      <c r="C58">
        <f t="shared" si="3"/>
        <v>139.96864093103699</v>
      </c>
      <c r="D58">
        <f t="shared" si="10"/>
        <v>117.75540000000001</v>
      </c>
      <c r="E58">
        <f t="shared" si="1"/>
        <v>15.565523984185315</v>
      </c>
      <c r="F58">
        <f t="shared" si="5"/>
        <v>201.95794885182423</v>
      </c>
      <c r="G58">
        <f t="shared" si="6"/>
        <v>920.9653328292635</v>
      </c>
      <c r="I58">
        <f>I57</f>
        <v>139.96864093103699</v>
      </c>
      <c r="K58">
        <f t="shared" si="8"/>
        <v>0</v>
      </c>
      <c r="M58">
        <f t="shared" si="9"/>
        <v>0</v>
      </c>
    </row>
    <row r="59" spans="1:13" x14ac:dyDescent="0.25">
      <c r="A59">
        <v>58</v>
      </c>
      <c r="B59">
        <f t="shared" si="0"/>
        <v>77</v>
      </c>
      <c r="C59">
        <f t="shared" si="3"/>
        <v>139.96864093103699</v>
      </c>
      <c r="D59">
        <f t="shared" si="10"/>
        <v>117.75540000000001</v>
      </c>
      <c r="E59">
        <f t="shared" si="1"/>
        <v>14.966849984793567</v>
      </c>
      <c r="F59">
        <f t="shared" si="5"/>
        <v>201.95794885182423</v>
      </c>
      <c r="G59">
        <f t="shared" si="6"/>
        <v>895.81463822164676</v>
      </c>
      <c r="I59">
        <f t="shared" ref="I59:I81" si="11">I58</f>
        <v>139.96864093103699</v>
      </c>
      <c r="K59">
        <f t="shared" si="8"/>
        <v>0</v>
      </c>
      <c r="M59">
        <f t="shared" si="9"/>
        <v>0</v>
      </c>
    </row>
    <row r="60" spans="1:13" x14ac:dyDescent="0.25">
      <c r="A60">
        <v>59</v>
      </c>
      <c r="B60">
        <f t="shared" si="0"/>
        <v>78</v>
      </c>
      <c r="C60">
        <f t="shared" si="3"/>
        <v>139.96864093103699</v>
      </c>
      <c r="D60">
        <f t="shared" si="10"/>
        <v>117.75540000000001</v>
      </c>
      <c r="E60">
        <f t="shared" si="1"/>
        <v>14.391201908455356</v>
      </c>
      <c r="F60">
        <f t="shared" si="5"/>
        <v>201.95794885182423</v>
      </c>
      <c r="G60">
        <f t="shared" si="6"/>
        <v>869.65791582972554</v>
      </c>
      <c r="I60">
        <f t="shared" si="11"/>
        <v>139.96864093103699</v>
      </c>
      <c r="K60">
        <f t="shared" si="8"/>
        <v>0</v>
      </c>
      <c r="M60">
        <f t="shared" si="9"/>
        <v>0</v>
      </c>
    </row>
    <row r="61" spans="1:13" x14ac:dyDescent="0.25">
      <c r="A61">
        <v>60</v>
      </c>
      <c r="B61">
        <f t="shared" si="0"/>
        <v>79</v>
      </c>
      <c r="C61">
        <f t="shared" si="3"/>
        <v>139.96864093103699</v>
      </c>
      <c r="D61">
        <f t="shared" si="10"/>
        <v>117.75540000000001</v>
      </c>
      <c r="E61">
        <f t="shared" si="1"/>
        <v>13.837694142745535</v>
      </c>
      <c r="F61">
        <f t="shared" si="5"/>
        <v>201.95794885182423</v>
      </c>
      <c r="G61">
        <f t="shared" si="6"/>
        <v>842.45492454212729</v>
      </c>
      <c r="I61">
        <f t="shared" si="11"/>
        <v>139.96864093103699</v>
      </c>
      <c r="K61">
        <f t="shared" si="8"/>
        <v>0</v>
      </c>
      <c r="M61">
        <f t="shared" si="9"/>
        <v>0</v>
      </c>
    </row>
    <row r="62" spans="1:13" x14ac:dyDescent="0.25">
      <c r="A62">
        <v>61</v>
      </c>
      <c r="B62">
        <f t="shared" si="0"/>
        <v>80</v>
      </c>
      <c r="C62">
        <f t="shared" si="3"/>
        <v>139.96864093103699</v>
      </c>
      <c r="D62">
        <f t="shared" si="10"/>
        <v>117.75540000000001</v>
      </c>
      <c r="E62">
        <f t="shared" si="1"/>
        <v>13.305475137255318</v>
      </c>
      <c r="F62">
        <f t="shared" si="5"/>
        <v>201.95794885182423</v>
      </c>
      <c r="G62">
        <f t="shared" si="6"/>
        <v>814.16381360302523</v>
      </c>
      <c r="I62">
        <f t="shared" si="11"/>
        <v>139.96864093103699</v>
      </c>
      <c r="K62">
        <f t="shared" si="8"/>
        <v>0</v>
      </c>
      <c r="M62">
        <f t="shared" si="9"/>
        <v>0</v>
      </c>
    </row>
    <row r="63" spans="1:13" x14ac:dyDescent="0.25">
      <c r="A63">
        <v>62</v>
      </c>
      <c r="B63">
        <f t="shared" si="0"/>
        <v>81</v>
      </c>
      <c r="C63">
        <f t="shared" si="3"/>
        <v>139.96864093103699</v>
      </c>
      <c r="D63">
        <f t="shared" si="10"/>
        <v>117.75540000000001</v>
      </c>
      <c r="E63">
        <f t="shared" si="1"/>
        <v>12.79372609351473</v>
      </c>
      <c r="F63">
        <f t="shared" si="5"/>
        <v>201.95794885182423</v>
      </c>
      <c r="G63">
        <f t="shared" si="6"/>
        <v>784.74105822635909</v>
      </c>
      <c r="I63">
        <f t="shared" si="11"/>
        <v>139.96864093103699</v>
      </c>
      <c r="K63">
        <f t="shared" si="8"/>
        <v>0</v>
      </c>
      <c r="M63">
        <f t="shared" si="9"/>
        <v>0</v>
      </c>
    </row>
    <row r="64" spans="1:13" x14ac:dyDescent="0.25">
      <c r="A64">
        <v>63</v>
      </c>
      <c r="B64">
        <f t="shared" si="0"/>
        <v>82</v>
      </c>
      <c r="C64">
        <f t="shared" si="3"/>
        <v>139.96864093103699</v>
      </c>
      <c r="D64">
        <f t="shared" si="10"/>
        <v>117.75540000000001</v>
      </c>
      <c r="E64">
        <f t="shared" si="1"/>
        <v>12.301659705302626</v>
      </c>
      <c r="F64">
        <f t="shared" si="5"/>
        <v>201.95794885182423</v>
      </c>
      <c r="G64">
        <f t="shared" si="6"/>
        <v>754.14139263462619</v>
      </c>
      <c r="I64">
        <f t="shared" si="11"/>
        <v>139.96864093103699</v>
      </c>
      <c r="K64">
        <f t="shared" si="8"/>
        <v>0</v>
      </c>
      <c r="M64">
        <f t="shared" si="9"/>
        <v>0</v>
      </c>
    </row>
    <row r="65" spans="1:13" x14ac:dyDescent="0.25">
      <c r="A65">
        <v>64</v>
      </c>
      <c r="B65">
        <f t="shared" si="0"/>
        <v>83</v>
      </c>
      <c r="C65">
        <f t="shared" si="3"/>
        <v>139.96864093103699</v>
      </c>
      <c r="D65">
        <f t="shared" si="10"/>
        <v>117.75540000000001</v>
      </c>
      <c r="E65">
        <f t="shared" si="1"/>
        <v>11.828518947406371</v>
      </c>
      <c r="F65">
        <f t="shared" si="5"/>
        <v>201.95794885182423</v>
      </c>
      <c r="G65">
        <f t="shared" si="6"/>
        <v>722.31774041922415</v>
      </c>
      <c r="I65">
        <f t="shared" si="11"/>
        <v>139.96864093103699</v>
      </c>
      <c r="K65">
        <f t="shared" si="8"/>
        <v>0</v>
      </c>
      <c r="M65">
        <f t="shared" si="9"/>
        <v>0</v>
      </c>
    </row>
    <row r="66" spans="1:13" x14ac:dyDescent="0.25">
      <c r="A66">
        <v>65</v>
      </c>
      <c r="B66">
        <f t="shared" ref="B66:B81" si="12">A66+19</f>
        <v>84</v>
      </c>
      <c r="C66">
        <f t="shared" si="3"/>
        <v>139.96864093103699</v>
      </c>
      <c r="D66">
        <f t="shared" si="10"/>
        <v>117.75540000000001</v>
      </c>
      <c r="E66">
        <f t="shared" ref="E66:E81" si="13">C66*$P$2^(1-A66)</f>
        <v>11.373575910967661</v>
      </c>
      <c r="F66">
        <f t="shared" si="5"/>
        <v>201.95794885182423</v>
      </c>
      <c r="G66">
        <f t="shared" si="6"/>
        <v>689.22114211520591</v>
      </c>
      <c r="I66">
        <f t="shared" si="11"/>
        <v>139.96864093103699</v>
      </c>
      <c r="K66">
        <f t="shared" si="8"/>
        <v>0</v>
      </c>
      <c r="M66">
        <f t="shared" si="9"/>
        <v>0</v>
      </c>
    </row>
    <row r="67" spans="1:13" x14ac:dyDescent="0.25">
      <c r="A67">
        <v>66</v>
      </c>
      <c r="B67">
        <f t="shared" si="12"/>
        <v>85</v>
      </c>
      <c r="C67">
        <f t="shared" ref="C67:C81" si="14">I67</f>
        <v>139.96864093103699</v>
      </c>
      <c r="D67">
        <f t="shared" si="10"/>
        <v>117.75540000000001</v>
      </c>
      <c r="E67">
        <f t="shared" si="13"/>
        <v>10.936130683622752</v>
      </c>
      <c r="F67">
        <f t="shared" ref="F67:F81" si="15">F66*($O$2*$P$2)</f>
        <v>201.95794885182423</v>
      </c>
      <c r="G67">
        <f t="shared" ref="G67:G81" si="16">C67+G66*$P$2-F67</f>
        <v>654.80067987902692</v>
      </c>
      <c r="I67">
        <f t="shared" si="11"/>
        <v>139.96864093103699</v>
      </c>
      <c r="K67">
        <f t="shared" si="8"/>
        <v>0</v>
      </c>
      <c r="M67">
        <f t="shared" si="9"/>
        <v>0</v>
      </c>
    </row>
    <row r="68" spans="1:13" x14ac:dyDescent="0.25">
      <c r="A68">
        <v>67</v>
      </c>
      <c r="B68">
        <f t="shared" si="12"/>
        <v>86</v>
      </c>
      <c r="C68">
        <f t="shared" si="14"/>
        <v>139.96864093103699</v>
      </c>
      <c r="D68">
        <f t="shared" si="10"/>
        <v>117.75540000000001</v>
      </c>
      <c r="E68">
        <f t="shared" si="13"/>
        <v>10.515510272714184</v>
      </c>
      <c r="F68">
        <f t="shared" si="15"/>
        <v>201.95794885182423</v>
      </c>
      <c r="G68">
        <f t="shared" si="16"/>
        <v>619.00339915340089</v>
      </c>
      <c r="I68">
        <f t="shared" si="11"/>
        <v>139.96864093103699</v>
      </c>
      <c r="K68">
        <f t="shared" si="8"/>
        <v>0</v>
      </c>
      <c r="M68">
        <f t="shared" si="9"/>
        <v>0</v>
      </c>
    </row>
    <row r="69" spans="1:13" x14ac:dyDescent="0.25">
      <c r="A69">
        <v>68</v>
      </c>
      <c r="B69">
        <f t="shared" si="12"/>
        <v>87</v>
      </c>
      <c r="C69">
        <f t="shared" si="14"/>
        <v>139.96864093103699</v>
      </c>
      <c r="D69">
        <f t="shared" si="10"/>
        <v>117.75540000000001</v>
      </c>
      <c r="E69">
        <f t="shared" si="13"/>
        <v>10.111067569917486</v>
      </c>
      <c r="F69">
        <f t="shared" si="15"/>
        <v>201.95794885182423</v>
      </c>
      <c r="G69">
        <f t="shared" si="16"/>
        <v>581.77422719874983</v>
      </c>
      <c r="I69">
        <f t="shared" si="11"/>
        <v>139.96864093103699</v>
      </c>
      <c r="K69">
        <f t="shared" si="8"/>
        <v>0</v>
      </c>
      <c r="M69">
        <f t="shared" si="9"/>
        <v>0</v>
      </c>
    </row>
    <row r="70" spans="1:13" x14ac:dyDescent="0.25">
      <c r="A70">
        <v>69</v>
      </c>
      <c r="B70">
        <f t="shared" si="12"/>
        <v>88</v>
      </c>
      <c r="C70">
        <f t="shared" si="14"/>
        <v>139.96864093103699</v>
      </c>
      <c r="D70">
        <f t="shared" si="10"/>
        <v>117.75540000000001</v>
      </c>
      <c r="E70">
        <f t="shared" si="13"/>
        <v>9.722180355689888</v>
      </c>
      <c r="F70">
        <f t="shared" si="15"/>
        <v>201.95794885182423</v>
      </c>
      <c r="G70">
        <f t="shared" si="16"/>
        <v>543.05588836591266</v>
      </c>
      <c r="I70">
        <f t="shared" si="11"/>
        <v>139.96864093103699</v>
      </c>
      <c r="K70">
        <f t="shared" si="8"/>
        <v>0</v>
      </c>
      <c r="M70">
        <f t="shared" si="9"/>
        <v>0</v>
      </c>
    </row>
    <row r="71" spans="1:13" x14ac:dyDescent="0.25">
      <c r="A71">
        <v>70</v>
      </c>
      <c r="B71">
        <f t="shared" si="12"/>
        <v>89</v>
      </c>
      <c r="C71">
        <f t="shared" si="14"/>
        <v>139.96864093103699</v>
      </c>
      <c r="D71">
        <f t="shared" si="10"/>
        <v>117.75540000000001</v>
      </c>
      <c r="E71">
        <f t="shared" si="13"/>
        <v>9.3482503420095071</v>
      </c>
      <c r="F71">
        <f t="shared" si="15"/>
        <v>201.95794885182423</v>
      </c>
      <c r="G71">
        <f t="shared" si="16"/>
        <v>502.78881597976203</v>
      </c>
      <c r="I71">
        <f t="shared" si="11"/>
        <v>139.96864093103699</v>
      </c>
      <c r="K71">
        <f t="shared" si="8"/>
        <v>0</v>
      </c>
      <c r="M71">
        <f t="shared" si="9"/>
        <v>0</v>
      </c>
    </row>
    <row r="72" spans="1:13" x14ac:dyDescent="0.25">
      <c r="A72">
        <v>71</v>
      </c>
      <c r="B72">
        <f t="shared" si="12"/>
        <v>90</v>
      </c>
      <c r="C72">
        <f t="shared" si="14"/>
        <v>139.96864093103699</v>
      </c>
      <c r="D72">
        <f t="shared" si="10"/>
        <v>117.75540000000001</v>
      </c>
      <c r="E72">
        <f t="shared" si="13"/>
        <v>8.9887022519322191</v>
      </c>
      <c r="F72">
        <f t="shared" si="15"/>
        <v>201.95794885182423</v>
      </c>
      <c r="G72">
        <f t="shared" si="16"/>
        <v>460.91106069816522</v>
      </c>
      <c r="I72">
        <f t="shared" si="11"/>
        <v>139.96864093103699</v>
      </c>
      <c r="K72">
        <f t="shared" ref="K72:K81" si="17">J72/1000</f>
        <v>0</v>
      </c>
      <c r="M72">
        <f t="shared" ref="M72:M81" si="18">L72/1000</f>
        <v>0</v>
      </c>
    </row>
    <row r="73" spans="1:13" x14ac:dyDescent="0.25">
      <c r="A73">
        <v>72</v>
      </c>
      <c r="B73">
        <f t="shared" si="12"/>
        <v>91</v>
      </c>
      <c r="C73">
        <f t="shared" si="14"/>
        <v>139.96864093103699</v>
      </c>
      <c r="D73">
        <f t="shared" si="10"/>
        <v>117.75540000000001</v>
      </c>
      <c r="E73">
        <f t="shared" si="13"/>
        <v>8.6429829345502114</v>
      </c>
      <c r="F73">
        <f t="shared" si="15"/>
        <v>201.95794885182423</v>
      </c>
      <c r="G73">
        <f t="shared" si="16"/>
        <v>417.3581952053047</v>
      </c>
      <c r="I73">
        <f t="shared" si="11"/>
        <v>139.96864093103699</v>
      </c>
      <c r="K73">
        <f t="shared" si="17"/>
        <v>0</v>
      </c>
      <c r="M73">
        <f t="shared" si="18"/>
        <v>0</v>
      </c>
    </row>
    <row r="74" spans="1:13" x14ac:dyDescent="0.25">
      <c r="A74">
        <v>73</v>
      </c>
      <c r="B74">
        <f t="shared" si="12"/>
        <v>92</v>
      </c>
      <c r="C74">
        <f t="shared" si="14"/>
        <v>139.96864093103699</v>
      </c>
      <c r="D74">
        <f t="shared" si="10"/>
        <v>117.75540000000001</v>
      </c>
      <c r="E74">
        <f t="shared" si="13"/>
        <v>8.3105605139905858</v>
      </c>
      <c r="F74">
        <f t="shared" si="15"/>
        <v>201.95794885182423</v>
      </c>
      <c r="G74">
        <f t="shared" si="16"/>
        <v>372.06321509272971</v>
      </c>
      <c r="I74">
        <f t="shared" si="11"/>
        <v>139.96864093103699</v>
      </c>
      <c r="K74">
        <f t="shared" si="17"/>
        <v>0</v>
      </c>
      <c r="M74">
        <f t="shared" si="18"/>
        <v>0</v>
      </c>
    </row>
    <row r="75" spans="1:13" x14ac:dyDescent="0.25">
      <c r="A75">
        <v>74</v>
      </c>
      <c r="B75">
        <f t="shared" si="12"/>
        <v>93</v>
      </c>
      <c r="C75">
        <f t="shared" si="14"/>
        <v>139.96864093103699</v>
      </c>
      <c r="D75">
        <f t="shared" si="10"/>
        <v>117.75540000000001</v>
      </c>
      <c r="E75">
        <f t="shared" si="13"/>
        <v>7.9909235711447932</v>
      </c>
      <c r="F75">
        <f t="shared" si="15"/>
        <v>201.95794885182423</v>
      </c>
      <c r="G75">
        <f t="shared" si="16"/>
        <v>324.9564357756517</v>
      </c>
      <c r="I75">
        <f t="shared" si="11"/>
        <v>139.96864093103699</v>
      </c>
      <c r="K75">
        <f t="shared" si="17"/>
        <v>0</v>
      </c>
      <c r="M75">
        <f t="shared" si="18"/>
        <v>0</v>
      </c>
    </row>
    <row r="76" spans="1:13" x14ac:dyDescent="0.25">
      <c r="A76">
        <v>75</v>
      </c>
      <c r="B76">
        <f t="shared" si="12"/>
        <v>94</v>
      </c>
      <c r="C76">
        <f t="shared" si="14"/>
        <v>139.96864093103699</v>
      </c>
      <c r="D76">
        <f t="shared" si="10"/>
        <v>117.75540000000001</v>
      </c>
      <c r="E76">
        <f t="shared" si="13"/>
        <v>7.6835803568699932</v>
      </c>
      <c r="F76">
        <f t="shared" si="15"/>
        <v>201.95794885182423</v>
      </c>
      <c r="G76">
        <f t="shared" si="16"/>
        <v>275.96538528589053</v>
      </c>
      <c r="I76">
        <f t="shared" si="11"/>
        <v>139.96864093103699</v>
      </c>
      <c r="K76">
        <f t="shared" si="17"/>
        <v>0</v>
      </c>
      <c r="M76">
        <f t="shared" si="18"/>
        <v>0</v>
      </c>
    </row>
    <row r="77" spans="1:13" x14ac:dyDescent="0.25">
      <c r="A77">
        <v>76</v>
      </c>
      <c r="B77">
        <f t="shared" si="12"/>
        <v>95</v>
      </c>
      <c r="C77">
        <f t="shared" si="14"/>
        <v>139.96864093103699</v>
      </c>
      <c r="D77">
        <f t="shared" si="10"/>
        <v>117.75540000000001</v>
      </c>
      <c r="E77">
        <f t="shared" si="13"/>
        <v>7.388058035451917</v>
      </c>
      <c r="F77">
        <f t="shared" si="15"/>
        <v>201.95794885182423</v>
      </c>
      <c r="G77">
        <f t="shared" si="16"/>
        <v>225.01469277653891</v>
      </c>
      <c r="I77">
        <f t="shared" si="11"/>
        <v>139.96864093103699</v>
      </c>
      <c r="K77">
        <f t="shared" si="17"/>
        <v>0</v>
      </c>
      <c r="M77">
        <f t="shared" si="18"/>
        <v>0</v>
      </c>
    </row>
    <row r="78" spans="1:13" x14ac:dyDescent="0.25">
      <c r="A78">
        <v>77</v>
      </c>
      <c r="B78">
        <f t="shared" si="12"/>
        <v>96</v>
      </c>
      <c r="C78">
        <f t="shared" si="14"/>
        <v>139.96864093103699</v>
      </c>
      <c r="D78">
        <f t="shared" si="10"/>
        <v>117.75540000000001</v>
      </c>
      <c r="E78">
        <f t="shared" si="13"/>
        <v>7.1039019571653039</v>
      </c>
      <c r="F78">
        <f t="shared" si="15"/>
        <v>201.95794885182423</v>
      </c>
      <c r="G78">
        <f t="shared" si="16"/>
        <v>172.02597256681324</v>
      </c>
      <c r="I78">
        <f t="shared" si="11"/>
        <v>139.96864093103699</v>
      </c>
      <c r="K78">
        <f t="shared" si="17"/>
        <v>0</v>
      </c>
      <c r="M78">
        <f t="shared" si="18"/>
        <v>0</v>
      </c>
    </row>
    <row r="79" spans="1:13" x14ac:dyDescent="0.25">
      <c r="A79">
        <v>78</v>
      </c>
      <c r="B79">
        <f t="shared" si="12"/>
        <v>97</v>
      </c>
      <c r="C79">
        <f t="shared" si="14"/>
        <v>139.96864093103699</v>
      </c>
      <c r="D79">
        <f t="shared" si="10"/>
        <v>117.75540000000001</v>
      </c>
      <c r="E79">
        <f t="shared" si="13"/>
        <v>6.830674958812792</v>
      </c>
      <c r="F79">
        <f t="shared" si="15"/>
        <v>201.95794885182423</v>
      </c>
      <c r="G79">
        <f t="shared" si="16"/>
        <v>116.91770354869854</v>
      </c>
      <c r="I79">
        <f t="shared" si="11"/>
        <v>139.96864093103699</v>
      </c>
      <c r="K79">
        <f t="shared" si="17"/>
        <v>0</v>
      </c>
      <c r="M79">
        <f t="shared" si="18"/>
        <v>0</v>
      </c>
    </row>
    <row r="80" spans="1:13" x14ac:dyDescent="0.25">
      <c r="A80">
        <v>79</v>
      </c>
      <c r="B80">
        <f t="shared" si="12"/>
        <v>98</v>
      </c>
      <c r="C80">
        <f t="shared" si="14"/>
        <v>139.96864093103699</v>
      </c>
      <c r="D80">
        <f t="shared" si="10"/>
        <v>117.75540000000001</v>
      </c>
      <c r="E80">
        <f t="shared" si="13"/>
        <v>6.5679566911661453</v>
      </c>
      <c r="F80">
        <f t="shared" si="15"/>
        <v>201.95794885182423</v>
      </c>
      <c r="G80">
        <f t="shared" si="16"/>
        <v>59.605103769859255</v>
      </c>
      <c r="I80">
        <f t="shared" si="11"/>
        <v>139.96864093103699</v>
      </c>
      <c r="K80">
        <f t="shared" si="17"/>
        <v>0</v>
      </c>
      <c r="M80">
        <f t="shared" si="18"/>
        <v>0</v>
      </c>
    </row>
    <row r="81" spans="1:13" x14ac:dyDescent="0.25">
      <c r="A81">
        <v>80</v>
      </c>
      <c r="B81">
        <f t="shared" si="12"/>
        <v>99</v>
      </c>
      <c r="C81">
        <f t="shared" si="14"/>
        <v>139.96864093103699</v>
      </c>
      <c r="D81">
        <f t="shared" si="10"/>
        <v>117.75540000000001</v>
      </c>
      <c r="E81">
        <f t="shared" si="13"/>
        <v>6.3153429722751406</v>
      </c>
      <c r="F81">
        <f t="shared" si="15"/>
        <v>201.95794885182423</v>
      </c>
      <c r="G81">
        <f t="shared" si="16"/>
        <v>-1.3361045603232924E-10</v>
      </c>
      <c r="I81">
        <f t="shared" si="11"/>
        <v>139.96864093103699</v>
      </c>
      <c r="K81">
        <f t="shared" si="17"/>
        <v>0</v>
      </c>
      <c r="M81">
        <f t="shared" si="1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Replacement rate 0.0</vt:lpstr>
      <vt:lpstr>Replacement rate 0.80</vt:lpstr>
      <vt:lpstr>Data + rr 0.80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rove6580</dc:creator>
  <cp:lastModifiedBy>Roine Vestman</cp:lastModifiedBy>
  <cp:lastPrinted>2023-10-22T12:13:37Z</cp:lastPrinted>
  <dcterms:created xsi:type="dcterms:W3CDTF">2022-10-11T14:03:19Z</dcterms:created>
  <dcterms:modified xsi:type="dcterms:W3CDTF">2023-10-22T12:19:09Z</dcterms:modified>
</cp:coreProperties>
</file>