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/>
  <mc:AlternateContent xmlns:mc="http://schemas.openxmlformats.org/markup-compatibility/2006">
    <mc:Choice Requires="x15">
      <x15ac:absPath xmlns:x15ac="http://schemas.microsoft.com/office/spreadsheetml/2010/11/ac" url="/Volumes/Data/Github/lecture_financial_statements_analysis/topic_2_img/"/>
    </mc:Choice>
  </mc:AlternateContent>
  <xr:revisionPtr revIDLastSave="0" documentId="13_ncr:1_{B5E75927-98D4-A743-82E9-175DF93F6F43}" xr6:coauthVersionLast="47" xr6:coauthVersionMax="47" xr10:uidLastSave="{00000000-0000-0000-0000-000000000000}"/>
  <bookViews>
    <workbookView xWindow="-38400" yWindow="500" windowWidth="38400" windowHeight="21100" tabRatio="500" xr2:uid="{00000000-000D-0000-FFFF-FFFF00000000}"/>
  </bookViews>
  <sheets>
    <sheet name="1_loan" sheetId="1" r:id="rId1"/>
    <sheet name="2_earnings_equity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K114" i="1" l="1"/>
  <c r="J114" i="1"/>
  <c r="M6" i="2"/>
  <c r="I114" i="1"/>
  <c r="G101" i="1"/>
  <c r="G100" i="1"/>
  <c r="J90" i="1"/>
  <c r="G90" i="1"/>
  <c r="J89" i="1"/>
  <c r="J100" i="1" s="1"/>
  <c r="J101" i="1" s="1"/>
  <c r="G79" i="1"/>
  <c r="G102" i="1" s="1"/>
  <c r="E74" i="1"/>
  <c r="M77" i="1" s="1"/>
  <c r="J67" i="1"/>
  <c r="G67" i="1"/>
  <c r="J66" i="1"/>
  <c r="G50" i="1"/>
  <c r="G43" i="1"/>
  <c r="G51" i="1" s="1"/>
  <c r="J42" i="1"/>
  <c r="J43" i="1" s="1"/>
  <c r="J25" i="1"/>
  <c r="J26" i="1" s="1"/>
  <c r="G25" i="1"/>
  <c r="E97" i="1" l="1"/>
  <c r="M100" i="1" s="1"/>
  <c r="E47" i="1"/>
  <c r="M50" i="1" s="1"/>
</calcChain>
</file>

<file path=xl/sharedStrings.xml><?xml version="1.0" encoding="utf-8"?>
<sst xmlns="http://schemas.openxmlformats.org/spreadsheetml/2006/main" count="196" uniqueCount="61">
  <si>
    <t>Loan</t>
  </si>
  <si>
    <t>interest rate</t>
  </si>
  <si>
    <t>Accounting event 1: Loan reception the 1st January</t>
  </si>
  <si>
    <t>Balance Sheet</t>
  </si>
  <si>
    <t>Income Statement</t>
  </si>
  <si>
    <t>Cash Flows Statement</t>
  </si>
  <si>
    <t>Assets</t>
  </si>
  <si>
    <t>Equity</t>
  </si>
  <si>
    <t>Revenues</t>
  </si>
  <si>
    <t>Cash Inflows</t>
  </si>
  <si>
    <t>financing</t>
  </si>
  <si>
    <t>cash</t>
  </si>
  <si>
    <t>Liability</t>
  </si>
  <si>
    <t>Expenses</t>
  </si>
  <si>
    <t>Cash Outflows</t>
  </si>
  <si>
    <t>Non current borrowing</t>
  </si>
  <si>
    <t>Net Income</t>
  </si>
  <si>
    <t>Accounting event 2: (Dec 31st) recognition of interest debt/expense</t>
  </si>
  <si>
    <t>Interest Payable/ Accrued Interests</t>
  </si>
  <si>
    <t>Interest expenses</t>
  </si>
  <si>
    <t>Where is the loan reflected in the financial statements as of Dec 31st of year 4?</t>
  </si>
  <si>
    <t>Current borrowing</t>
  </si>
  <si>
    <t>Interest Payable</t>
  </si>
  <si>
    <t>Accounting event: (Jan 1st year 5) payment</t>
  </si>
  <si>
    <t>Cash</t>
  </si>
  <si>
    <r>
      <rPr>
        <sz val="10"/>
        <color rgb="FF2A6099"/>
        <rFont val="Arial"/>
        <family val="2"/>
        <charset val="1"/>
      </rPr>
      <t>Where was the loan reflected in the financial statements as of Dec 31</t>
    </r>
    <r>
      <rPr>
        <vertAlign val="superscript"/>
        <sz val="10"/>
        <color rgb="FF2A6099"/>
        <rFont val="Arial"/>
        <family val="2"/>
        <charset val="1"/>
      </rPr>
      <t>st</t>
    </r>
    <r>
      <rPr>
        <sz val="10"/>
        <color rgb="FF2A6099"/>
        <rFont val="Arial"/>
        <family val="2"/>
        <charset val="1"/>
      </rPr>
      <t xml:space="preserve"> of year 4?</t>
    </r>
  </si>
  <si>
    <t>Accounting event:  (Jan 1st  year 5) renovation and interest payment</t>
  </si>
  <si>
    <t>Accounting event: (Dec 31 st year 5) recognition of interest expense</t>
  </si>
  <si>
    <t>interest expenses</t>
  </si>
  <si>
    <r>
      <rPr>
        <sz val="10"/>
        <color rgb="FF2A6099"/>
        <rFont val="Arial"/>
        <family val="2"/>
        <charset val="1"/>
      </rPr>
      <t>Final Statements as of  Dec 31</t>
    </r>
    <r>
      <rPr>
        <vertAlign val="superscript"/>
        <sz val="10"/>
        <color rgb="FF2A6099"/>
        <rFont val="Arial"/>
        <family val="2"/>
        <charset val="1"/>
      </rPr>
      <t>st</t>
    </r>
    <r>
      <rPr>
        <sz val="10"/>
        <color rgb="FF2A6099"/>
        <rFont val="Arial"/>
        <family val="2"/>
        <charset val="1"/>
      </rPr>
      <t xml:space="preserve"> year 5</t>
    </r>
  </si>
  <si>
    <t>Dimension</t>
  </si>
  <si>
    <t>Decision: to pay</t>
  </si>
  <si>
    <t>Decision: to restructure</t>
  </si>
  <si>
    <t>Liquidity</t>
  </si>
  <si>
    <t>current ratio</t>
  </si>
  <si>
    <t>worse</t>
  </si>
  <si>
    <t>better</t>
  </si>
  <si>
    <t>Hypothetical situation</t>
  </si>
  <si>
    <t>cash ratio</t>
  </si>
  <si>
    <t>assets</t>
  </si>
  <si>
    <t>Solvency</t>
  </si>
  <si>
    <t>debt</t>
  </si>
  <si>
    <t>debt to assets</t>
  </si>
  <si>
    <t>equity</t>
  </si>
  <si>
    <t>Profitability</t>
  </si>
  <si>
    <t>net profit ratio</t>
  </si>
  <si>
    <t>initial</t>
  </si>
  <si>
    <t>debt to asset</t>
  </si>
  <si>
    <t>Restructuring alleviates liquidity concerns  but not for free, as solvency and (financial) profitability are negatively affected.</t>
  </si>
  <si>
    <t>Accounting event 1: capital increase</t>
  </si>
  <si>
    <t>Capital Share</t>
  </si>
  <si>
    <t>Financing</t>
  </si>
  <si>
    <t>Accounting event 2: dividend payment</t>
  </si>
  <si>
    <t>Retained earnings</t>
  </si>
  <si>
    <t>a) What if dividends are announced that day but not paid yet?</t>
  </si>
  <si>
    <t xml:space="preserve">b) what if the capital increase is done via issuing 1.000 new shares? </t>
  </si>
  <si>
    <t>Assume a fixed “net income” for the following years of $50.000, a discount rate of 10% and a base of 10.000 shares</t>
  </si>
  <si>
    <t>Part 1: Borrowing $1,000,000 from a bank at a 5% interest rate:</t>
  </si>
  <si>
    <t>Part 2</t>
  </si>
  <si>
    <t>Case a: Paying the loan</t>
  </si>
  <si>
    <t>Case b: debt restructuring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</si>
</sst>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;[Red]\-[$$-409]#,##0"/>
  </numFmts>
  <fonts count="7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2A6099"/>
      <name val="Arial"/>
      <family val="2"/>
      <charset val="1"/>
    </font>
    <font>
      <b/>
      <u/>
      <sz val="10"/>
      <name val="Arial"/>
      <family val="2"/>
      <charset val="1"/>
    </font>
    <font>
      <i/>
      <sz val="10"/>
      <name val="Arial"/>
      <family val="2"/>
      <charset val="1"/>
    </font>
    <font>
      <vertAlign val="superscript"/>
      <sz val="10"/>
      <color rgb="FF2A6099"/>
      <name val="Arial"/>
      <family val="2"/>
      <charset val="1"/>
    </font>
    <font>
      <sz val="10"/>
      <color rgb="FFFFFF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EEEEE"/>
        <bgColor rgb="FFFFFFFF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/>
    <xf numFmtId="164" fontId="0" fillId="0" borderId="0" xfId="0" applyNumberFormat="1"/>
    <xf numFmtId="10" fontId="0" fillId="0" borderId="0" xfId="0" applyNumberFormat="1"/>
    <xf numFmtId="0" fontId="2" fillId="0" borderId="0" xfId="0" applyFont="1"/>
    <xf numFmtId="0" fontId="4" fillId="0" borderId="2" xfId="0" applyFont="1" applyBorder="1"/>
    <xf numFmtId="0" fontId="4" fillId="0" borderId="0" xfId="0" applyFont="1"/>
    <xf numFmtId="0" fontId="0" fillId="0" borderId="3" xfId="0" applyBorder="1"/>
    <xf numFmtId="0" fontId="0" fillId="0" borderId="2" xfId="0" applyBorder="1"/>
    <xf numFmtId="164" fontId="0" fillId="0" borderId="3" xfId="0" applyNumberFormat="1" applyBorder="1"/>
    <xf numFmtId="0" fontId="0" fillId="0" borderId="4" xfId="0" applyBorder="1"/>
    <xf numFmtId="164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4" fillId="0" borderId="4" xfId="0" applyFont="1" applyBorder="1"/>
    <xf numFmtId="164" fontId="0" fillId="0" borderId="6" xfId="0" applyNumberFormat="1" applyBorder="1"/>
    <xf numFmtId="0" fontId="4" fillId="2" borderId="2" xfId="0" applyFont="1" applyFill="1" applyBorder="1"/>
    <xf numFmtId="0" fontId="0" fillId="2" borderId="0" xfId="0" applyFill="1"/>
    <xf numFmtId="0" fontId="4" fillId="2" borderId="0" xfId="0" applyFont="1" applyFill="1"/>
    <xf numFmtId="0" fontId="0" fillId="2" borderId="3" xfId="0" applyFill="1" applyBorder="1"/>
    <xf numFmtId="0" fontId="0" fillId="2" borderId="2" xfId="0" applyFill="1" applyBorder="1"/>
    <xf numFmtId="164" fontId="0" fillId="2" borderId="3" xfId="0" applyNumberFormat="1" applyFill="1" applyBorder="1"/>
    <xf numFmtId="164" fontId="0" fillId="2" borderId="0" xfId="0" applyNumberFormat="1" applyFill="1"/>
    <xf numFmtId="0" fontId="0" fillId="2" borderId="4" xfId="0" applyFill="1" applyBorder="1"/>
    <xf numFmtId="164" fontId="0" fillId="2" borderId="5" xfId="0" applyNumberFormat="1" applyFill="1" applyBorder="1"/>
    <xf numFmtId="0" fontId="0" fillId="2" borderId="5" xfId="0" applyFill="1" applyBorder="1"/>
    <xf numFmtId="164" fontId="0" fillId="2" borderId="6" xfId="0" applyNumberFormat="1" applyFill="1" applyBorder="1"/>
    <xf numFmtId="0" fontId="4" fillId="2" borderId="4" xfId="0" applyFont="1" applyFill="1" applyBorder="1"/>
    <xf numFmtId="0" fontId="1" fillId="0" borderId="7" xfId="0" applyFont="1" applyBorder="1"/>
    <xf numFmtId="4" fontId="0" fillId="0" borderId="0" xfId="0" applyNumberFormat="1"/>
    <xf numFmtId="0" fontId="6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116"/>
  <sheetViews>
    <sheetView showGridLines="0" tabSelected="1" topLeftCell="A84" zoomScale="176" zoomScaleNormal="176" workbookViewId="0">
      <selection activeCell="F109" sqref="F109"/>
    </sheetView>
  </sheetViews>
  <sheetFormatPr baseColWidth="10" defaultColWidth="11.5" defaultRowHeight="13" x14ac:dyDescent="0.15"/>
  <cols>
    <col min="6" max="6" width="30.33203125" customWidth="1"/>
    <col min="7" max="7" width="18.83203125" customWidth="1"/>
    <col min="8" max="8" width="13" customWidth="1"/>
    <col min="9" max="9" width="16.5" customWidth="1"/>
    <col min="10" max="10" width="15.83203125" customWidth="1"/>
    <col min="12" max="12" width="14.33203125" customWidth="1"/>
  </cols>
  <sheetData>
    <row r="2" spans="2:13" x14ac:dyDescent="0.15">
      <c r="B2" s="3" t="s">
        <v>57</v>
      </c>
    </row>
    <row r="4" spans="2:13" x14ac:dyDescent="0.15">
      <c r="B4" t="s">
        <v>0</v>
      </c>
      <c r="C4" s="4">
        <v>1000000</v>
      </c>
    </row>
    <row r="5" spans="2:13" x14ac:dyDescent="0.15">
      <c r="B5" t="s">
        <v>1</v>
      </c>
      <c r="C5" s="5">
        <v>0.05</v>
      </c>
    </row>
    <row r="7" spans="2:13" x14ac:dyDescent="0.15">
      <c r="B7" s="6" t="s">
        <v>2</v>
      </c>
    </row>
    <row r="9" spans="2:13" x14ac:dyDescent="0.15">
      <c r="D9" s="2" t="s">
        <v>3</v>
      </c>
      <c r="E9" s="2"/>
      <c r="F9" s="2"/>
      <c r="G9" s="2"/>
      <c r="I9" s="2" t="s">
        <v>4</v>
      </c>
      <c r="J9" s="2"/>
      <c r="L9" s="2" t="s">
        <v>5</v>
      </c>
      <c r="M9" s="2"/>
    </row>
    <row r="10" spans="2:13" x14ac:dyDescent="0.15">
      <c r="D10" s="7" t="s">
        <v>6</v>
      </c>
      <c r="F10" s="8" t="s">
        <v>7</v>
      </c>
      <c r="G10" s="9"/>
      <c r="I10" s="10" t="s">
        <v>8</v>
      </c>
      <c r="J10" s="11"/>
      <c r="L10" s="7" t="s">
        <v>9</v>
      </c>
      <c r="M10" s="9"/>
    </row>
    <row r="11" spans="2:13" x14ac:dyDescent="0.15">
      <c r="D11" s="10"/>
      <c r="E11" s="4"/>
      <c r="G11" s="9"/>
      <c r="I11" s="10"/>
      <c r="J11" s="11"/>
      <c r="L11" s="10" t="s">
        <v>10</v>
      </c>
      <c r="M11" s="11">
        <v>1000000</v>
      </c>
    </row>
    <row r="12" spans="2:13" x14ac:dyDescent="0.15">
      <c r="D12" s="10" t="s">
        <v>11</v>
      </c>
      <c r="E12" s="4">
        <v>1000000</v>
      </c>
      <c r="G12" s="9"/>
      <c r="I12" s="10"/>
      <c r="J12" s="11"/>
      <c r="L12" s="10"/>
      <c r="M12" s="11"/>
    </row>
    <row r="13" spans="2:13" x14ac:dyDescent="0.15">
      <c r="D13" s="10"/>
      <c r="E13" s="4"/>
      <c r="F13" s="8" t="s">
        <v>12</v>
      </c>
      <c r="G13" s="9"/>
      <c r="I13" s="7" t="s">
        <v>13</v>
      </c>
      <c r="J13" s="11"/>
      <c r="L13" s="7" t="s">
        <v>14</v>
      </c>
      <c r="M13" s="11"/>
    </row>
    <row r="14" spans="2:13" x14ac:dyDescent="0.15">
      <c r="D14" s="10"/>
      <c r="E14" s="4"/>
      <c r="F14" t="s">
        <v>15</v>
      </c>
      <c r="G14" s="11">
        <v>1000000</v>
      </c>
      <c r="I14" s="10"/>
      <c r="J14" s="11"/>
      <c r="L14" s="10"/>
      <c r="M14" s="11"/>
    </row>
    <row r="15" spans="2:13" x14ac:dyDescent="0.15">
      <c r="D15" s="12"/>
      <c r="E15" s="13"/>
      <c r="F15" s="14"/>
      <c r="G15" s="15"/>
      <c r="I15" s="16" t="s">
        <v>16</v>
      </c>
      <c r="J15" s="17"/>
      <c r="L15" s="12"/>
      <c r="M15" s="17"/>
    </row>
    <row r="18" spans="2:13" x14ac:dyDescent="0.15">
      <c r="B18" s="6" t="s">
        <v>17</v>
      </c>
    </row>
    <row r="20" spans="2:13" x14ac:dyDescent="0.15">
      <c r="D20" s="2" t="s">
        <v>3</v>
      </c>
      <c r="E20" s="2"/>
      <c r="F20" s="2"/>
      <c r="G20" s="2"/>
      <c r="I20" s="2" t="s">
        <v>4</v>
      </c>
      <c r="J20" s="2"/>
      <c r="L20" s="2" t="s">
        <v>5</v>
      </c>
      <c r="M20" s="2"/>
    </row>
    <row r="21" spans="2:13" x14ac:dyDescent="0.15">
      <c r="D21" s="7" t="s">
        <v>6</v>
      </c>
      <c r="F21" s="8" t="s">
        <v>7</v>
      </c>
      <c r="G21" s="9"/>
      <c r="I21" s="7" t="s">
        <v>8</v>
      </c>
      <c r="J21" s="11"/>
      <c r="L21" s="7" t="s">
        <v>9</v>
      </c>
      <c r="M21" s="9"/>
    </row>
    <row r="22" spans="2:13" x14ac:dyDescent="0.15">
      <c r="D22" s="10"/>
      <c r="E22" s="4"/>
      <c r="G22" s="9"/>
      <c r="I22" s="10"/>
      <c r="J22" s="11"/>
      <c r="L22" s="10"/>
      <c r="M22" s="11"/>
    </row>
    <row r="23" spans="2:13" x14ac:dyDescent="0.15">
      <c r="D23" s="10"/>
      <c r="E23" s="4"/>
      <c r="G23" s="9"/>
      <c r="I23" s="10"/>
      <c r="J23" s="11"/>
      <c r="L23" s="10"/>
      <c r="M23" s="11"/>
    </row>
    <row r="24" spans="2:13" x14ac:dyDescent="0.15">
      <c r="D24" s="10"/>
      <c r="E24" s="4"/>
      <c r="F24" s="8" t="s">
        <v>12</v>
      </c>
      <c r="G24" s="9"/>
      <c r="I24" s="7" t="s">
        <v>13</v>
      </c>
      <c r="J24" s="11"/>
      <c r="L24" s="7" t="s">
        <v>14</v>
      </c>
      <c r="M24" s="11"/>
    </row>
    <row r="25" spans="2:13" x14ac:dyDescent="0.15">
      <c r="D25" s="10"/>
      <c r="E25" s="4"/>
      <c r="F25" t="s">
        <v>18</v>
      </c>
      <c r="G25" s="11">
        <f>+C5*C4</f>
        <v>50000</v>
      </c>
      <c r="I25" s="10" t="s">
        <v>19</v>
      </c>
      <c r="J25" s="11">
        <f>+-G25</f>
        <v>-50000</v>
      </c>
      <c r="L25" s="10"/>
      <c r="M25" s="11"/>
    </row>
    <row r="26" spans="2:13" x14ac:dyDescent="0.15">
      <c r="D26" s="12"/>
      <c r="E26" s="13"/>
      <c r="F26" s="14"/>
      <c r="G26" s="15"/>
      <c r="I26" s="16" t="s">
        <v>16</v>
      </c>
      <c r="J26" s="17">
        <f>SUM(J21:J25)</f>
        <v>-50000</v>
      </c>
      <c r="L26" s="12"/>
      <c r="M26" s="17"/>
    </row>
    <row r="29" spans="2:13" x14ac:dyDescent="0.15">
      <c r="B29" t="s">
        <v>58</v>
      </c>
    </row>
    <row r="30" spans="2:13" x14ac:dyDescent="0.15">
      <c r="B30" s="3" t="s">
        <v>59</v>
      </c>
    </row>
    <row r="32" spans="2:13" x14ac:dyDescent="0.15">
      <c r="B32" t="s">
        <v>0</v>
      </c>
      <c r="C32" s="4">
        <v>1000000</v>
      </c>
    </row>
    <row r="33" spans="2:13" x14ac:dyDescent="0.15">
      <c r="B33" t="s">
        <v>1</v>
      </c>
      <c r="C33" s="5">
        <v>0.05</v>
      </c>
    </row>
    <row r="35" spans="2:13" x14ac:dyDescent="0.15">
      <c r="B35" s="6" t="s">
        <v>20</v>
      </c>
    </row>
    <row r="37" spans="2:13" x14ac:dyDescent="0.15">
      <c r="D37" s="1" t="s">
        <v>3</v>
      </c>
      <c r="E37" s="1"/>
      <c r="F37" s="1"/>
      <c r="G37" s="1"/>
      <c r="I37" s="1" t="s">
        <v>4</v>
      </c>
      <c r="J37" s="1"/>
      <c r="L37" s="1" t="s">
        <v>5</v>
      </c>
      <c r="M37" s="1"/>
    </row>
    <row r="38" spans="2:13" x14ac:dyDescent="0.15">
      <c r="D38" s="18" t="s">
        <v>6</v>
      </c>
      <c r="E38" s="19"/>
      <c r="F38" s="20" t="s">
        <v>7</v>
      </c>
      <c r="G38" s="21"/>
      <c r="I38" s="22" t="s">
        <v>8</v>
      </c>
      <c r="J38" s="23"/>
      <c r="L38" s="18" t="s">
        <v>9</v>
      </c>
      <c r="M38" s="21"/>
    </row>
    <row r="39" spans="2:13" x14ac:dyDescent="0.15">
      <c r="D39" s="22"/>
      <c r="E39" s="24"/>
      <c r="F39" s="19"/>
      <c r="G39" s="23"/>
      <c r="I39" s="22"/>
      <c r="J39" s="23"/>
      <c r="L39" s="22"/>
      <c r="M39" s="23"/>
    </row>
    <row r="40" spans="2:13" x14ac:dyDescent="0.15">
      <c r="D40" s="22"/>
      <c r="E40" s="24"/>
      <c r="F40" s="19"/>
      <c r="G40" s="21"/>
      <c r="I40" s="22"/>
      <c r="J40" s="23"/>
      <c r="L40" s="22"/>
      <c r="M40" s="23"/>
    </row>
    <row r="41" spans="2:13" x14ac:dyDescent="0.15">
      <c r="D41" s="22"/>
      <c r="E41" s="24"/>
      <c r="F41" s="20" t="s">
        <v>12</v>
      </c>
      <c r="G41" s="21"/>
      <c r="I41" s="18" t="s">
        <v>13</v>
      </c>
      <c r="J41" s="23"/>
      <c r="L41" s="18" t="s">
        <v>14</v>
      </c>
      <c r="M41" s="23"/>
    </row>
    <row r="42" spans="2:13" x14ac:dyDescent="0.15">
      <c r="D42" s="22"/>
      <c r="E42" s="24"/>
      <c r="F42" s="19" t="s">
        <v>21</v>
      </c>
      <c r="G42" s="23">
        <v>1000000</v>
      </c>
      <c r="I42" s="22" t="s">
        <v>19</v>
      </c>
      <c r="J42" s="23">
        <f>-G43</f>
        <v>-50000</v>
      </c>
      <c r="L42" s="22"/>
      <c r="M42" s="23"/>
    </row>
    <row r="43" spans="2:13" x14ac:dyDescent="0.15">
      <c r="D43" s="25"/>
      <c r="E43" s="26"/>
      <c r="F43" s="27" t="s">
        <v>22</v>
      </c>
      <c r="G43" s="28">
        <f>C4*C5</f>
        <v>50000</v>
      </c>
      <c r="I43" s="29" t="s">
        <v>16</v>
      </c>
      <c r="J43" s="28">
        <f>J42</f>
        <v>-50000</v>
      </c>
      <c r="L43" s="25"/>
      <c r="M43" s="28"/>
    </row>
    <row r="44" spans="2:13" x14ac:dyDescent="0.15">
      <c r="B44" s="6" t="s">
        <v>23</v>
      </c>
    </row>
    <row r="45" spans="2:13" x14ac:dyDescent="0.15">
      <c r="D45" s="2" t="s">
        <v>3</v>
      </c>
      <c r="E45" s="2"/>
      <c r="F45" s="2"/>
      <c r="G45" s="2"/>
      <c r="I45" s="2" t="s">
        <v>4</v>
      </c>
      <c r="J45" s="2"/>
      <c r="L45" s="2" t="s">
        <v>5</v>
      </c>
      <c r="M45" s="2"/>
    </row>
    <row r="46" spans="2:13" x14ac:dyDescent="0.15">
      <c r="D46" s="7" t="s">
        <v>6</v>
      </c>
      <c r="F46" s="8" t="s">
        <v>7</v>
      </c>
      <c r="G46" s="9"/>
      <c r="I46" s="10" t="s">
        <v>8</v>
      </c>
      <c r="J46" s="11"/>
      <c r="L46" s="7" t="s">
        <v>9</v>
      </c>
      <c r="M46" s="9"/>
    </row>
    <row r="47" spans="2:13" x14ac:dyDescent="0.15">
      <c r="D47" s="10" t="s">
        <v>24</v>
      </c>
      <c r="E47" s="4">
        <f>+-(G42+G43)</f>
        <v>-1050000</v>
      </c>
      <c r="G47" s="11"/>
      <c r="I47" s="10"/>
      <c r="J47" s="11"/>
      <c r="L47" s="10"/>
      <c r="M47" s="11"/>
    </row>
    <row r="48" spans="2:13" x14ac:dyDescent="0.15">
      <c r="D48" s="10"/>
      <c r="E48" s="4"/>
      <c r="G48" s="9"/>
      <c r="I48" s="10"/>
      <c r="J48" s="11"/>
      <c r="L48" s="10"/>
      <c r="M48" s="11"/>
    </row>
    <row r="49" spans="2:13" x14ac:dyDescent="0.15">
      <c r="D49" s="10"/>
      <c r="E49" s="4"/>
      <c r="F49" s="8" t="s">
        <v>12</v>
      </c>
      <c r="G49" s="9"/>
      <c r="I49" s="7" t="s">
        <v>13</v>
      </c>
      <c r="J49" s="11"/>
      <c r="L49" s="7" t="s">
        <v>14</v>
      </c>
      <c r="M49" s="11"/>
    </row>
    <row r="50" spans="2:13" x14ac:dyDescent="0.15">
      <c r="D50" s="10"/>
      <c r="E50" s="4"/>
      <c r="F50" t="s">
        <v>21</v>
      </c>
      <c r="G50" s="11">
        <f>-G42</f>
        <v>-1000000</v>
      </c>
      <c r="I50" s="10"/>
      <c r="J50" s="11"/>
      <c r="L50" s="10" t="s">
        <v>10</v>
      </c>
      <c r="M50" s="11">
        <f>+E47</f>
        <v>-1050000</v>
      </c>
    </row>
    <row r="51" spans="2:13" x14ac:dyDescent="0.15">
      <c r="D51" s="12"/>
      <c r="E51" s="13"/>
      <c r="F51" s="14" t="s">
        <v>22</v>
      </c>
      <c r="G51" s="17">
        <f>-G43</f>
        <v>-50000</v>
      </c>
      <c r="I51" s="16" t="s">
        <v>16</v>
      </c>
      <c r="J51" s="17"/>
      <c r="L51" s="12"/>
      <c r="M51" s="17"/>
    </row>
    <row r="54" spans="2:13" x14ac:dyDescent="0.15">
      <c r="B54" s="3" t="s">
        <v>60</v>
      </c>
    </row>
    <row r="56" spans="2:13" x14ac:dyDescent="0.15">
      <c r="B56" t="s">
        <v>0</v>
      </c>
      <c r="C56" s="4">
        <v>1000000</v>
      </c>
    </row>
    <row r="57" spans="2:13" x14ac:dyDescent="0.15">
      <c r="B57" t="s">
        <v>1</v>
      </c>
      <c r="C57" s="5">
        <v>0.05</v>
      </c>
      <c r="D57" s="5">
        <v>0.1</v>
      </c>
    </row>
    <row r="59" spans="2:13" ht="15" x14ac:dyDescent="0.15">
      <c r="B59" s="6" t="s">
        <v>25</v>
      </c>
    </row>
    <row r="61" spans="2:13" x14ac:dyDescent="0.15">
      <c r="D61" s="1" t="s">
        <v>3</v>
      </c>
      <c r="E61" s="1"/>
      <c r="F61" s="1"/>
      <c r="G61" s="1"/>
      <c r="I61" s="1" t="s">
        <v>4</v>
      </c>
      <c r="J61" s="1"/>
      <c r="L61" s="1" t="s">
        <v>5</v>
      </c>
      <c r="M61" s="1"/>
    </row>
    <row r="62" spans="2:13" x14ac:dyDescent="0.15">
      <c r="D62" s="18" t="s">
        <v>6</v>
      </c>
      <c r="E62" s="19"/>
      <c r="F62" s="20" t="s">
        <v>7</v>
      </c>
      <c r="G62" s="21"/>
      <c r="I62" s="22" t="s">
        <v>8</v>
      </c>
      <c r="J62" s="23"/>
      <c r="L62" s="18" t="s">
        <v>9</v>
      </c>
      <c r="M62" s="21"/>
    </row>
    <row r="63" spans="2:13" x14ac:dyDescent="0.15">
      <c r="D63" s="22"/>
      <c r="E63" s="24"/>
      <c r="F63" s="19"/>
      <c r="G63" s="23"/>
      <c r="I63" s="22"/>
      <c r="J63" s="23"/>
      <c r="L63" s="22"/>
      <c r="M63" s="23"/>
    </row>
    <row r="64" spans="2:13" x14ac:dyDescent="0.15">
      <c r="D64" s="22"/>
      <c r="E64" s="24"/>
      <c r="F64" s="19"/>
      <c r="G64" s="21"/>
      <c r="I64" s="22"/>
      <c r="J64" s="23"/>
      <c r="L64" s="22"/>
      <c r="M64" s="23"/>
    </row>
    <row r="65" spans="2:13" x14ac:dyDescent="0.15">
      <c r="D65" s="22"/>
      <c r="E65" s="24"/>
      <c r="F65" s="20" t="s">
        <v>12</v>
      </c>
      <c r="G65" s="21"/>
      <c r="I65" s="18" t="s">
        <v>13</v>
      </c>
      <c r="J65" s="23"/>
      <c r="L65" s="18" t="s">
        <v>14</v>
      </c>
      <c r="M65" s="23"/>
    </row>
    <row r="66" spans="2:13" x14ac:dyDescent="0.15">
      <c r="D66" s="22"/>
      <c r="E66" s="24"/>
      <c r="F66" s="19" t="s">
        <v>21</v>
      </c>
      <c r="G66" s="23">
        <v>1000000</v>
      </c>
      <c r="I66" s="22" t="s">
        <v>19</v>
      </c>
      <c r="J66" s="23">
        <f>-G67</f>
        <v>-50000</v>
      </c>
      <c r="L66" s="22"/>
      <c r="M66" s="23"/>
    </row>
    <row r="67" spans="2:13" x14ac:dyDescent="0.15">
      <c r="D67" s="25"/>
      <c r="E67" s="26"/>
      <c r="F67" s="27" t="s">
        <v>22</v>
      </c>
      <c r="G67" s="28">
        <f>C57*C56</f>
        <v>50000</v>
      </c>
      <c r="I67" s="29" t="s">
        <v>16</v>
      </c>
      <c r="J67" s="28">
        <f>J66</f>
        <v>-50000</v>
      </c>
      <c r="L67" s="25"/>
      <c r="M67" s="28"/>
    </row>
    <row r="70" spans="2:13" x14ac:dyDescent="0.15">
      <c r="B70" s="6" t="s">
        <v>26</v>
      </c>
    </row>
    <row r="72" spans="2:13" x14ac:dyDescent="0.15">
      <c r="D72" s="2" t="s">
        <v>3</v>
      </c>
      <c r="E72" s="2"/>
      <c r="F72" s="2"/>
      <c r="G72" s="2"/>
      <c r="I72" s="2" t="s">
        <v>4</v>
      </c>
      <c r="J72" s="2"/>
      <c r="L72" s="2" t="s">
        <v>5</v>
      </c>
      <c r="M72" s="2"/>
    </row>
    <row r="73" spans="2:13" x14ac:dyDescent="0.15">
      <c r="D73" s="7" t="s">
        <v>6</v>
      </c>
      <c r="F73" s="8" t="s">
        <v>7</v>
      </c>
      <c r="G73" s="9"/>
      <c r="I73" s="10" t="s">
        <v>8</v>
      </c>
      <c r="J73" s="11"/>
      <c r="L73" s="7" t="s">
        <v>9</v>
      </c>
      <c r="M73" s="9"/>
    </row>
    <row r="74" spans="2:13" x14ac:dyDescent="0.15">
      <c r="D74" s="10" t="s">
        <v>24</v>
      </c>
      <c r="E74" s="4">
        <f>+-C57*C56</f>
        <v>-50000</v>
      </c>
      <c r="G74" s="11"/>
      <c r="I74" s="10"/>
      <c r="J74" s="11"/>
      <c r="L74" s="10"/>
      <c r="M74" s="11"/>
    </row>
    <row r="75" spans="2:13" x14ac:dyDescent="0.15">
      <c r="D75" s="10"/>
      <c r="E75" s="4"/>
      <c r="G75" s="9"/>
      <c r="I75" s="10"/>
      <c r="J75" s="11"/>
      <c r="L75" s="10"/>
      <c r="M75" s="11"/>
    </row>
    <row r="76" spans="2:13" x14ac:dyDescent="0.15">
      <c r="D76" s="10"/>
      <c r="E76" s="4"/>
      <c r="F76" s="8" t="s">
        <v>12</v>
      </c>
      <c r="G76" s="9"/>
      <c r="I76" s="7" t="s">
        <v>13</v>
      </c>
      <c r="J76" s="11"/>
      <c r="L76" s="7" t="s">
        <v>14</v>
      </c>
      <c r="M76" s="11"/>
    </row>
    <row r="77" spans="2:13" x14ac:dyDescent="0.15">
      <c r="D77" s="10"/>
      <c r="E77" s="4"/>
      <c r="F77" t="s">
        <v>21</v>
      </c>
      <c r="G77" s="11">
        <v>-1000000</v>
      </c>
      <c r="I77" s="10" t="s">
        <v>19</v>
      </c>
      <c r="J77" s="11"/>
      <c r="L77" s="10" t="s">
        <v>10</v>
      </c>
      <c r="M77" s="11">
        <f>+E74</f>
        <v>-50000</v>
      </c>
    </row>
    <row r="78" spans="2:13" x14ac:dyDescent="0.15">
      <c r="D78" s="10"/>
      <c r="E78" s="4"/>
      <c r="F78" t="s">
        <v>15</v>
      </c>
      <c r="G78" s="11">
        <v>1000000</v>
      </c>
      <c r="I78" s="16" t="s">
        <v>16</v>
      </c>
      <c r="J78" s="17"/>
      <c r="L78" s="12"/>
      <c r="M78" s="17"/>
    </row>
    <row r="79" spans="2:13" x14ac:dyDescent="0.15">
      <c r="D79" s="12"/>
      <c r="E79" s="13"/>
      <c r="F79" s="14" t="s">
        <v>22</v>
      </c>
      <c r="G79" s="17">
        <f>-C56*C57</f>
        <v>-50000</v>
      </c>
    </row>
    <row r="82" spans="2:13" x14ac:dyDescent="0.15">
      <c r="B82" s="6" t="s">
        <v>27</v>
      </c>
    </row>
    <row r="84" spans="2:13" x14ac:dyDescent="0.15">
      <c r="D84" s="2" t="s">
        <v>3</v>
      </c>
      <c r="E84" s="2"/>
      <c r="F84" s="2"/>
      <c r="G84" s="2"/>
      <c r="I84" s="2" t="s">
        <v>4</v>
      </c>
      <c r="J84" s="2"/>
      <c r="L84" s="2" t="s">
        <v>5</v>
      </c>
      <c r="M84" s="2"/>
    </row>
    <row r="85" spans="2:13" x14ac:dyDescent="0.15">
      <c r="D85" s="7" t="s">
        <v>6</v>
      </c>
      <c r="F85" s="8" t="s">
        <v>7</v>
      </c>
      <c r="G85" s="9"/>
      <c r="I85" s="10" t="s">
        <v>8</v>
      </c>
      <c r="J85" s="11"/>
      <c r="L85" s="7" t="s">
        <v>9</v>
      </c>
      <c r="M85" s="9"/>
    </row>
    <row r="86" spans="2:13" x14ac:dyDescent="0.15">
      <c r="D86" s="10" t="s">
        <v>24</v>
      </c>
      <c r="E86" s="4"/>
      <c r="G86" s="11"/>
      <c r="I86" s="10"/>
      <c r="J86" s="11"/>
      <c r="L86" s="10"/>
      <c r="M86" s="11"/>
    </row>
    <row r="87" spans="2:13" x14ac:dyDescent="0.15">
      <c r="D87" s="10"/>
      <c r="E87" s="4"/>
      <c r="G87" s="9"/>
      <c r="I87" s="10"/>
      <c r="J87" s="11"/>
      <c r="L87" s="10"/>
      <c r="M87" s="11"/>
    </row>
    <row r="88" spans="2:13" x14ac:dyDescent="0.15">
      <c r="D88" s="10"/>
      <c r="E88" s="4"/>
      <c r="F88" s="8" t="s">
        <v>12</v>
      </c>
      <c r="G88" s="9"/>
      <c r="I88" s="7" t="s">
        <v>13</v>
      </c>
      <c r="J88" s="11"/>
      <c r="L88" s="7" t="s">
        <v>14</v>
      </c>
      <c r="M88" s="11"/>
    </row>
    <row r="89" spans="2:13" x14ac:dyDescent="0.15">
      <c r="D89" s="10"/>
      <c r="E89" s="4"/>
      <c r="G89" s="11"/>
      <c r="I89" s="10" t="s">
        <v>28</v>
      </c>
      <c r="J89" s="11">
        <f>-G90</f>
        <v>-100000</v>
      </c>
      <c r="L89" s="10"/>
      <c r="M89" s="11"/>
    </row>
    <row r="90" spans="2:13" x14ac:dyDescent="0.15">
      <c r="D90" s="12"/>
      <c r="E90" s="13"/>
      <c r="F90" s="14" t="s">
        <v>22</v>
      </c>
      <c r="G90" s="17">
        <f>D57*C56</f>
        <v>100000</v>
      </c>
      <c r="I90" s="16" t="s">
        <v>16</v>
      </c>
      <c r="J90" s="17">
        <f>J89</f>
        <v>-100000</v>
      </c>
      <c r="L90" s="12"/>
      <c r="M90" s="17"/>
    </row>
    <row r="93" spans="2:13" ht="15" x14ac:dyDescent="0.15">
      <c r="B93" s="6" t="s">
        <v>29</v>
      </c>
    </row>
    <row r="95" spans="2:13" x14ac:dyDescent="0.15">
      <c r="D95" s="2" t="s">
        <v>3</v>
      </c>
      <c r="E95" s="2"/>
      <c r="F95" s="2"/>
      <c r="G95" s="2"/>
      <c r="I95" s="2" t="s">
        <v>4</v>
      </c>
      <c r="J95" s="2"/>
      <c r="L95" s="2" t="s">
        <v>5</v>
      </c>
      <c r="M95" s="2"/>
    </row>
    <row r="96" spans="2:13" x14ac:dyDescent="0.15">
      <c r="D96" s="7" t="s">
        <v>6</v>
      </c>
      <c r="F96" s="8" t="s">
        <v>7</v>
      </c>
      <c r="G96" s="9"/>
      <c r="I96" s="10" t="s">
        <v>8</v>
      </c>
      <c r="J96" s="11"/>
      <c r="L96" s="7" t="s">
        <v>9</v>
      </c>
      <c r="M96" s="9"/>
    </row>
    <row r="97" spans="2:13" x14ac:dyDescent="0.15">
      <c r="D97" s="10" t="s">
        <v>24</v>
      </c>
      <c r="E97" s="4">
        <f>+E74</f>
        <v>-50000</v>
      </c>
      <c r="G97" s="11"/>
      <c r="I97" s="10"/>
      <c r="J97" s="11"/>
      <c r="L97" s="10"/>
      <c r="M97" s="11"/>
    </row>
    <row r="98" spans="2:13" x14ac:dyDescent="0.15">
      <c r="D98" s="10"/>
      <c r="E98" s="4"/>
      <c r="G98" s="9"/>
      <c r="I98" s="10"/>
      <c r="J98" s="11"/>
      <c r="L98" s="10"/>
      <c r="M98" s="11"/>
    </row>
    <row r="99" spans="2:13" x14ac:dyDescent="0.15">
      <c r="D99" s="10"/>
      <c r="E99" s="4"/>
      <c r="F99" s="8" t="s">
        <v>12</v>
      </c>
      <c r="G99" s="9"/>
      <c r="I99" s="7" t="s">
        <v>13</v>
      </c>
      <c r="J99" s="11"/>
      <c r="L99" s="7" t="s">
        <v>14</v>
      </c>
      <c r="M99" s="11"/>
    </row>
    <row r="100" spans="2:13" x14ac:dyDescent="0.15">
      <c r="D100" s="10"/>
      <c r="E100" s="4"/>
      <c r="F100" t="s">
        <v>21</v>
      </c>
      <c r="G100" s="11">
        <f>G77</f>
        <v>-1000000</v>
      </c>
      <c r="I100" s="10" t="s">
        <v>19</v>
      </c>
      <c r="J100" s="11">
        <f>+J89</f>
        <v>-100000</v>
      </c>
      <c r="L100" s="10" t="s">
        <v>10</v>
      </c>
      <c r="M100" s="11">
        <f>+E97</f>
        <v>-50000</v>
      </c>
    </row>
    <row r="101" spans="2:13" x14ac:dyDescent="0.15">
      <c r="D101" s="10"/>
      <c r="E101" s="4"/>
      <c r="F101" t="s">
        <v>15</v>
      </c>
      <c r="G101" s="11">
        <f>+G78</f>
        <v>1000000</v>
      </c>
      <c r="I101" s="16" t="s">
        <v>16</v>
      </c>
      <c r="J101" s="17">
        <f>J100</f>
        <v>-100000</v>
      </c>
      <c r="L101" s="12"/>
      <c r="M101" s="17"/>
    </row>
    <row r="102" spans="2:13" x14ac:dyDescent="0.15">
      <c r="D102" s="12"/>
      <c r="E102" s="14"/>
      <c r="F102" s="14" t="s">
        <v>22</v>
      </c>
      <c r="G102" s="17">
        <f>+G79+G90</f>
        <v>50000</v>
      </c>
    </row>
    <row r="105" spans="2:13" x14ac:dyDescent="0.15">
      <c r="B105" s="30" t="s">
        <v>30</v>
      </c>
      <c r="C105" s="30"/>
      <c r="D105" s="30" t="s">
        <v>31</v>
      </c>
      <c r="E105" s="30"/>
      <c r="F105" s="30" t="s">
        <v>32</v>
      </c>
    </row>
    <row r="106" spans="2:13" x14ac:dyDescent="0.15">
      <c r="B106" s="3" t="s">
        <v>33</v>
      </c>
    </row>
    <row r="107" spans="2:13" x14ac:dyDescent="0.15">
      <c r="B107" s="3"/>
      <c r="C107" t="s">
        <v>34</v>
      </c>
      <c r="D107" t="s">
        <v>35</v>
      </c>
      <c r="F107" t="s">
        <v>36</v>
      </c>
      <c r="I107" t="s">
        <v>37</v>
      </c>
    </row>
    <row r="108" spans="2:13" x14ac:dyDescent="0.15">
      <c r="B108" s="3"/>
      <c r="C108" t="s">
        <v>38</v>
      </c>
      <c r="D108" t="s">
        <v>35</v>
      </c>
      <c r="F108" t="s">
        <v>36</v>
      </c>
      <c r="H108" t="s">
        <v>39</v>
      </c>
      <c r="I108" s="4">
        <v>5000000</v>
      </c>
    </row>
    <row r="109" spans="2:13" x14ac:dyDescent="0.15">
      <c r="B109" s="3" t="s">
        <v>40</v>
      </c>
      <c r="H109" t="s">
        <v>41</v>
      </c>
      <c r="I109" s="4">
        <v>4000000</v>
      </c>
    </row>
    <row r="110" spans="2:13" x14ac:dyDescent="0.15">
      <c r="B110" s="3"/>
      <c r="C110" t="s">
        <v>42</v>
      </c>
      <c r="D110" t="s">
        <v>36</v>
      </c>
      <c r="F110" t="s">
        <v>35</v>
      </c>
      <c r="H110" t="s">
        <v>43</v>
      </c>
      <c r="I110" s="4">
        <v>1000000</v>
      </c>
    </row>
    <row r="111" spans="2:13" x14ac:dyDescent="0.15">
      <c r="B111" s="3" t="s">
        <v>44</v>
      </c>
    </row>
    <row r="112" spans="2:13" x14ac:dyDescent="0.15">
      <c r="B112" s="3"/>
      <c r="C112" t="s">
        <v>45</v>
      </c>
      <c r="D112" t="s">
        <v>36</v>
      </c>
      <c r="F112" t="s">
        <v>35</v>
      </c>
    </row>
    <row r="113" spans="2:11" x14ac:dyDescent="0.15">
      <c r="H113" s="30"/>
      <c r="I113" s="30" t="s">
        <v>46</v>
      </c>
      <c r="J113" s="30" t="s">
        <v>31</v>
      </c>
      <c r="K113" s="30" t="s">
        <v>32</v>
      </c>
    </row>
    <row r="114" spans="2:11" x14ac:dyDescent="0.15">
      <c r="H114" t="s">
        <v>47</v>
      </c>
      <c r="I114">
        <f>I109/I108</f>
        <v>0.8</v>
      </c>
      <c r="J114" s="31">
        <f>(I109+G50+G51)/(I108-E47)</f>
        <v>0.48760330578512395</v>
      </c>
      <c r="K114" s="31">
        <f>(I109+G102)/(I108+E97)</f>
        <v>0.81818181818181823</v>
      </c>
    </row>
    <row r="116" spans="2:11" x14ac:dyDescent="0.15">
      <c r="B116" t="s">
        <v>48</v>
      </c>
    </row>
  </sheetData>
  <mergeCells count="24">
    <mergeCell ref="D84:G84"/>
    <mergeCell ref="I84:J84"/>
    <mergeCell ref="L84:M84"/>
    <mergeCell ref="D95:G95"/>
    <mergeCell ref="I95:J95"/>
    <mergeCell ref="L95:M95"/>
    <mergeCell ref="D61:G61"/>
    <mergeCell ref="I61:J61"/>
    <mergeCell ref="L61:M61"/>
    <mergeCell ref="D72:G72"/>
    <mergeCell ref="I72:J72"/>
    <mergeCell ref="L72:M72"/>
    <mergeCell ref="D37:G37"/>
    <mergeCell ref="I37:J37"/>
    <mergeCell ref="L37:M37"/>
    <mergeCell ref="D45:G45"/>
    <mergeCell ref="I45:J45"/>
    <mergeCell ref="L45:M45"/>
    <mergeCell ref="D9:G9"/>
    <mergeCell ref="I9:J9"/>
    <mergeCell ref="L9:M9"/>
    <mergeCell ref="D20:G20"/>
    <mergeCell ref="I20:J20"/>
    <mergeCell ref="L20:M20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27"/>
  <sheetViews>
    <sheetView showGridLines="0" zoomScale="176" zoomScaleNormal="176" workbookViewId="0">
      <selection activeCell="L15" sqref="L15:M15"/>
    </sheetView>
  </sheetViews>
  <sheetFormatPr baseColWidth="10" defaultColWidth="8.6640625" defaultRowHeight="13" x14ac:dyDescent="0.15"/>
  <cols>
    <col min="5" max="5" width="13.33203125" customWidth="1"/>
    <col min="6" max="6" width="13.6640625" customWidth="1"/>
    <col min="7" max="7" width="11.33203125" customWidth="1"/>
    <col min="9" max="9" width="10.83203125" customWidth="1"/>
    <col min="12" max="12" width="13.5" customWidth="1"/>
    <col min="13" max="13" width="11.5" customWidth="1"/>
  </cols>
  <sheetData>
    <row r="2" spans="2:13" x14ac:dyDescent="0.15">
      <c r="B2" s="3" t="s">
        <v>49</v>
      </c>
    </row>
    <row r="4" spans="2:13" x14ac:dyDescent="0.15">
      <c r="D4" s="2" t="s">
        <v>3</v>
      </c>
      <c r="E4" s="2"/>
      <c r="F4" s="2"/>
      <c r="G4" s="2"/>
      <c r="I4" s="2" t="s">
        <v>4</v>
      </c>
      <c r="J4" s="2"/>
      <c r="L4" s="2" t="s">
        <v>5</v>
      </c>
      <c r="M4" s="2"/>
    </row>
    <row r="5" spans="2:13" x14ac:dyDescent="0.15">
      <c r="D5" s="7" t="s">
        <v>6</v>
      </c>
      <c r="F5" s="8" t="s">
        <v>7</v>
      </c>
      <c r="G5" s="9"/>
      <c r="I5" s="10" t="s">
        <v>8</v>
      </c>
      <c r="J5" s="11"/>
      <c r="L5" s="7" t="s">
        <v>9</v>
      </c>
      <c r="M5" s="9"/>
    </row>
    <row r="6" spans="2:13" x14ac:dyDescent="0.15">
      <c r="D6" s="10" t="s">
        <v>24</v>
      </c>
      <c r="E6" s="4">
        <v>1000000</v>
      </c>
      <c r="F6" t="s">
        <v>50</v>
      </c>
      <c r="G6" s="11">
        <v>1000000</v>
      </c>
      <c r="I6" s="10"/>
      <c r="J6" s="11"/>
      <c r="L6" s="10" t="s">
        <v>51</v>
      </c>
      <c r="M6" s="11">
        <f>+E6</f>
        <v>1000000</v>
      </c>
    </row>
    <row r="7" spans="2:13" x14ac:dyDescent="0.15">
      <c r="D7" s="10"/>
      <c r="E7" s="4"/>
      <c r="G7" s="9"/>
      <c r="I7" s="10"/>
      <c r="J7" s="11"/>
      <c r="L7" s="10"/>
      <c r="M7" s="11"/>
    </row>
    <row r="8" spans="2:13" x14ac:dyDescent="0.15">
      <c r="D8" s="10"/>
      <c r="E8" s="4"/>
      <c r="F8" s="8" t="s">
        <v>12</v>
      </c>
      <c r="G8" s="9"/>
      <c r="I8" s="7" t="s">
        <v>13</v>
      </c>
      <c r="J8" s="11"/>
      <c r="L8" s="7" t="s">
        <v>14</v>
      </c>
      <c r="M8" s="11"/>
    </row>
    <row r="9" spans="2:13" x14ac:dyDescent="0.15">
      <c r="D9" s="10"/>
      <c r="E9" s="4"/>
      <c r="G9" s="11"/>
      <c r="I9" s="10"/>
      <c r="J9" s="11"/>
      <c r="L9" s="10"/>
      <c r="M9" s="11"/>
    </row>
    <row r="10" spans="2:13" x14ac:dyDescent="0.15">
      <c r="D10" s="12"/>
      <c r="E10" s="13"/>
      <c r="F10" s="14"/>
      <c r="G10" s="15"/>
      <c r="I10" s="16" t="s">
        <v>16</v>
      </c>
      <c r="J10" s="17"/>
      <c r="L10" s="12"/>
      <c r="M10" s="17"/>
    </row>
    <row r="13" spans="2:13" x14ac:dyDescent="0.15">
      <c r="B13" s="3" t="s">
        <v>52</v>
      </c>
    </row>
    <row r="15" spans="2:13" x14ac:dyDescent="0.15">
      <c r="D15" s="2" t="s">
        <v>3</v>
      </c>
      <c r="E15" s="2"/>
      <c r="F15" s="2"/>
      <c r="G15" s="2"/>
      <c r="I15" s="2" t="s">
        <v>4</v>
      </c>
      <c r="J15" s="2"/>
      <c r="L15" s="2" t="s">
        <v>5</v>
      </c>
      <c r="M15" s="2"/>
    </row>
    <row r="16" spans="2:13" x14ac:dyDescent="0.15">
      <c r="D16" s="7" t="s">
        <v>6</v>
      </c>
      <c r="F16" s="8" t="s">
        <v>7</v>
      </c>
      <c r="G16" s="9"/>
      <c r="I16" s="10" t="s">
        <v>8</v>
      </c>
      <c r="J16" s="11"/>
      <c r="L16" s="7" t="s">
        <v>9</v>
      </c>
      <c r="M16" s="9"/>
    </row>
    <row r="17" spans="2:13" x14ac:dyDescent="0.15">
      <c r="D17" s="10" t="s">
        <v>24</v>
      </c>
      <c r="E17" s="4">
        <v>-300000</v>
      </c>
      <c r="F17" t="s">
        <v>53</v>
      </c>
      <c r="G17" s="11">
        <v>-300000</v>
      </c>
      <c r="I17" s="10"/>
      <c r="J17" s="11"/>
    </row>
    <row r="18" spans="2:13" x14ac:dyDescent="0.15">
      <c r="D18" s="10"/>
      <c r="E18" s="4"/>
      <c r="G18" s="9"/>
      <c r="I18" s="10"/>
      <c r="J18" s="11"/>
      <c r="L18" s="10"/>
      <c r="M18" s="11"/>
    </row>
    <row r="19" spans="2:13" x14ac:dyDescent="0.15">
      <c r="D19" s="10"/>
      <c r="E19" s="4"/>
      <c r="F19" s="8" t="s">
        <v>12</v>
      </c>
      <c r="G19" s="9"/>
      <c r="I19" s="7" t="s">
        <v>13</v>
      </c>
      <c r="J19" s="11"/>
      <c r="L19" s="7" t="s">
        <v>14</v>
      </c>
      <c r="M19" s="11"/>
    </row>
    <row r="20" spans="2:13" x14ac:dyDescent="0.15">
      <c r="D20" s="10"/>
      <c r="E20" s="4"/>
      <c r="I20" s="10"/>
      <c r="J20" s="11"/>
      <c r="L20" s="10" t="s">
        <v>51</v>
      </c>
      <c r="M20" s="11">
        <v>-300000</v>
      </c>
    </row>
    <row r="21" spans="2:13" x14ac:dyDescent="0.15">
      <c r="D21" s="12"/>
      <c r="E21" s="13"/>
      <c r="F21" s="14"/>
      <c r="G21" s="15"/>
      <c r="I21" s="16" t="s">
        <v>16</v>
      </c>
      <c r="J21" s="17"/>
      <c r="L21" s="12"/>
      <c r="M21" s="17"/>
    </row>
    <row r="25" spans="2:13" x14ac:dyDescent="0.15">
      <c r="B25" t="s">
        <v>54</v>
      </c>
    </row>
    <row r="26" spans="2:13" x14ac:dyDescent="0.15">
      <c r="B26" t="s">
        <v>55</v>
      </c>
    </row>
    <row r="27" spans="2:13" x14ac:dyDescent="0.15">
      <c r="B27" s="32" t="s">
        <v>56</v>
      </c>
    </row>
  </sheetData>
  <mergeCells count="6">
    <mergeCell ref="D4:G4"/>
    <mergeCell ref="I4:J4"/>
    <mergeCell ref="L4:M4"/>
    <mergeCell ref="D15:G15"/>
    <mergeCell ref="I15:J15"/>
    <mergeCell ref="L15:M15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1_loan</vt:lpstr>
      <vt:lpstr>2_earnings_equity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Marcelo Ortiz M.</dc:creator>
  <dc:description/>
  <cp:lastModifiedBy>MARCELO IGNACIO ORTIZ MUÑOZ</cp:lastModifiedBy>
  <cp:revision>40</cp:revision>
  <dcterms:created xsi:type="dcterms:W3CDTF">2023-08-05T10:18:21Z</dcterms:created>
  <dcterms:modified xsi:type="dcterms:W3CDTF">2025-10-09T14:25:54Z</dcterms:modified>
  <dc:language>en-US</dc:language>
</cp:coreProperties>
</file>