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<sst xmlns="http://schemas.openxmlformats.org/spreadsheetml/2006/main" count="15" uniqueCount="15">
  <si>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Interest rate</t>
  </si>
  <si>
    <t xml:space="preserve">Year</t>
  </si>
  <si>
    <t xml:space="preserve">MLP</t>
  </si>
  <si>
    <t xml:space="preserve">Df</t>
  </si>
  <si>
    <t xml:space="preserve">PV MLP</t>
  </si>
  <si>
    <t xml:space="preserve">Interest</t>
  </si>
  <si>
    <t xml:space="preserve">Lease Obligation</t>
  </si>
  <si>
    <t xml:space="preserve">Lease Balance</t>
  </si>
  <si>
    <t xml:space="preserve">Depreciation</t>
  </si>
  <si>
    <t xml:space="preserve">Total Expense</t>
  </si>
  <si>
    <t xml:space="preserve">% of MLP</t>
  </si>
  <si>
    <t xml:space="preserve">Total</t>
  </si>
  <si>
    <t xml:space="preserve">Income before taxes</t>
  </si>
  <si>
    <t xml:space="preserve">Total asset</t>
  </si>
  <si>
    <t xml:space="preserve">Total liability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</si>
</sst>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#,##0\ [$€-C0A];[RED]\-#,##0\ [$€-C0A]"/>
    <numFmt numFmtId="167" formatCode="#,##0.00"/>
    <numFmt numFmtId="168" formatCode="0%"/>
    <numFmt numFmtId="169" formatCode="General"/>
    <numFmt numFmtId="170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360</xdr:colOff>
      <xdr:row>23</xdr:row>
      <xdr:rowOff>81000</xdr:rowOff>
    </xdr:from>
    <xdr:to>
      <xdr:col>9</xdr:col>
      <xdr:colOff>742320</xdr:colOff>
      <xdr:row>34</xdr:row>
      <xdr:rowOff>39960</xdr:rowOff>
    </xdr:to>
    <xdr:sp>
      <xdr:nvSpPr>
        <xdr:cNvPr id="0" name="Text Frame 1"/>
        <xdr:cNvSpPr txBox="1"/>
      </xdr:nvSpPr>
      <xdr:spPr>
        <a:xfrm>
          <a:off x="813240" y="3957120"/>
          <a:ext cx="6011280" cy="174708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0" lang="en-US" sz="1200" spc="-1" strike="noStrike">
              <a:latin typeface="Times New Roman"/>
            </a:rPr>
            <a:t>Steps: 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1. What is the implicit interest rate of the operating lease given the PV?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2. Converting MLP into a liability with two components: (1) interest + (2) capital amortization (as it would be a normal credit liability). Here we keep the lease jergoen an call it “Lease Obligation”.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3. Estimate the value of the operating lease asset.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For simplicity, we assume that its value equals the PV of the MLP (liability). With this we can compute depreciation expense of the respective assets.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4. Income statement: Compute the interest expense and depreciation expense for each year.</a:t>
          </a:r>
          <a:endParaRPr b="0" lang="en-US" sz="1200" spc="-1" strike="noStrike">
            <a:latin typeface="Times New Roman"/>
          </a:endParaRPr>
        </a:p>
        <a:p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K19"/>
  <sheetViews>
    <sheetView showFormulas="false" showGridLines="fals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O13" activeCellId="0" sqref="O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1.1"/>
    <col collapsed="false" customWidth="true" hidden="false" outlineLevel="0" max="3" min="3" style="1" width="6.7"/>
    <col collapsed="false" customWidth="true" hidden="false" outlineLevel="0" max="4" min="4" style="1" width="5.07"/>
    <col collapsed="false" customWidth="true" hidden="false" outlineLevel="0" max="5" min="5" style="1" width="8.3"/>
    <col collapsed="false" customWidth="true" hidden="false" outlineLevel="0" max="6" min="6" style="1" width="7.5"/>
    <col collapsed="false" customWidth="true" hidden="false" outlineLevel="0" max="9" min="7" style="1" width="12.03"/>
    <col collapsed="false" customWidth="true" hidden="false" outlineLevel="0" max="10" min="10" style="1" width="13.18"/>
  </cols>
  <sheetData>
    <row r="1" customFormat="false" ht="12.8" hidden="false" customHeight="false" outlineLevel="0" collapsed="false">
      <c r="B1" s="1" t="s">
        <v>0</v>
      </c>
      <c r="C1" s="2" t="n">
        <v>0.0364</v>
      </c>
      <c r="K1" s="3"/>
    </row>
    <row r="2" customFormat="false" ht="12.8" hidden="false" customHeight="false" outlineLevel="0" collapsed="false">
      <c r="B2" s="3"/>
      <c r="C2" s="3"/>
      <c r="D2" s="3"/>
      <c r="E2" s="3"/>
      <c r="F2" s="3"/>
      <c r="G2" s="3"/>
      <c r="H2" s="3"/>
      <c r="I2" s="3"/>
      <c r="J2" s="3"/>
      <c r="K2" s="4"/>
    </row>
    <row r="3" customFormat="false" ht="23.6" hidden="false" customHeight="false" outlineLevel="0" collapsed="false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5" t="s">
        <v>7</v>
      </c>
      <c r="I3" s="4" t="s">
        <v>8</v>
      </c>
      <c r="J3" s="4" t="s">
        <v>9</v>
      </c>
      <c r="K3" s="4" t="s">
        <v>10</v>
      </c>
    </row>
    <row r="4" customFormat="false" ht="12.8" hidden="false" customHeight="false" outlineLevel="0" collapsed="false">
      <c r="B4" s="6" t="n">
        <v>2022</v>
      </c>
      <c r="C4" s="6"/>
      <c r="D4" s="6"/>
      <c r="E4" s="6"/>
      <c r="F4" s="6"/>
      <c r="G4" s="6"/>
      <c r="H4" s="7" t="n">
        <f aca="false">+E14</f>
        <v>505.254501976769</v>
      </c>
      <c r="I4" s="6"/>
      <c r="J4" s="6"/>
      <c r="K4" s="6"/>
    </row>
    <row r="5" customFormat="false" ht="12.8" hidden="false" customHeight="false" outlineLevel="0" collapsed="false">
      <c r="B5" s="6" t="n">
        <f aca="false">+B4+1</f>
        <v>2023</v>
      </c>
      <c r="C5" s="7" t="n">
        <v>124</v>
      </c>
      <c r="D5" s="8" t="n">
        <f aca="false">1/(1+$C$1)^(B5-$B$4)</f>
        <v>0.96487842531841</v>
      </c>
      <c r="E5" s="7" t="n">
        <f aca="false">D5*C5</f>
        <v>119.644924739483</v>
      </c>
      <c r="F5" s="7" t="n">
        <f aca="false">H4*$C$1</f>
        <v>18.3912638719544</v>
      </c>
      <c r="G5" s="7" t="n">
        <f aca="false">+C5-F5</f>
        <v>105.608736128046</v>
      </c>
      <c r="H5" s="7" t="n">
        <f aca="false">+H4-G5</f>
        <v>399.645765848724</v>
      </c>
      <c r="I5" s="7" t="n">
        <f aca="false">$H$4/($B$13-$B$4)</f>
        <v>56.1393891085299</v>
      </c>
      <c r="J5" s="7" t="n">
        <f aca="false">+I5+F5</f>
        <v>74.5306529804844</v>
      </c>
      <c r="K5" s="9" t="n">
        <f aca="false">J5/C5</f>
        <v>0.601053653068423</v>
      </c>
    </row>
    <row r="6" customFormat="false" ht="12.8" hidden="false" customHeight="false" outlineLevel="0" collapsed="false">
      <c r="B6" s="6" t="n">
        <f aca="false">+B5+1</f>
        <v>2024</v>
      </c>
      <c r="C6" s="7" t="n">
        <v>88</v>
      </c>
      <c r="D6" s="8" t="n">
        <f aca="false">1/(1+$C$1)^(B6-$B$4)</f>
        <v>0.930990375644934</v>
      </c>
      <c r="E6" s="7" t="n">
        <f aca="false">D6*C6</f>
        <v>81.9271530567542</v>
      </c>
      <c r="F6" s="7" t="n">
        <f aca="false">H5*$C$1</f>
        <v>14.5471058768935</v>
      </c>
      <c r="G6" s="7" t="n">
        <f aca="false">+C6-F6</f>
        <v>73.4528941231065</v>
      </c>
      <c r="H6" s="7" t="n">
        <f aca="false">+H5-G6</f>
        <v>326.192871725617</v>
      </c>
      <c r="I6" s="7" t="n">
        <f aca="false">$H$4/($B$13-$B$4)</f>
        <v>56.1393891085299</v>
      </c>
      <c r="J6" s="7" t="n">
        <f aca="false">+I6+F6</f>
        <v>70.6864949854235</v>
      </c>
      <c r="K6" s="9" t="n">
        <f aca="false">J6/C6</f>
        <v>0.803255624834358</v>
      </c>
    </row>
    <row r="7" customFormat="false" ht="12.8" hidden="false" customHeight="false" outlineLevel="0" collapsed="false">
      <c r="B7" s="6" t="n">
        <f aca="false">+B6+1</f>
        <v>2025</v>
      </c>
      <c r="C7" s="7" t="n">
        <v>69</v>
      </c>
      <c r="D7" s="8" t="n">
        <f aca="false">1/(1+$C$1)^(B7-$B$4)</f>
        <v>0.898292527638879</v>
      </c>
      <c r="E7" s="7" t="n">
        <f aca="false">D7*C7</f>
        <v>61.9821844070827</v>
      </c>
      <c r="F7" s="7" t="n">
        <f aca="false">H6*$C$1</f>
        <v>11.8734205308125</v>
      </c>
      <c r="G7" s="7" t="n">
        <f aca="false">+C7-F7</f>
        <v>57.1265794691875</v>
      </c>
      <c r="H7" s="7" t="n">
        <f aca="false">+H6-G7</f>
        <v>269.06629225643</v>
      </c>
      <c r="I7" s="7" t="n">
        <f aca="false">$H$4/($B$13-$B$4)</f>
        <v>56.1393891085299</v>
      </c>
      <c r="J7" s="7" t="n">
        <f aca="false">+I7+F7</f>
        <v>68.0128096393424</v>
      </c>
      <c r="K7" s="9" t="n">
        <f aca="false">J7/C7</f>
        <v>0.985692893323803</v>
      </c>
    </row>
    <row r="8" customFormat="false" ht="12.8" hidden="false" customHeight="false" outlineLevel="0" collapsed="false">
      <c r="B8" s="6" t="n">
        <f aca="false">+B7+1</f>
        <v>2026</v>
      </c>
      <c r="C8" s="7" t="n">
        <v>54</v>
      </c>
      <c r="D8" s="8" t="n">
        <f aca="false">1/(1+$C$1)^(B8-$B$4)</f>
        <v>0.866743079543496</v>
      </c>
      <c r="E8" s="7" t="n">
        <f aca="false">D8*C8</f>
        <v>46.8041262953488</v>
      </c>
      <c r="F8" s="7" t="n">
        <f aca="false">H7*$C$1</f>
        <v>9.79401303813405</v>
      </c>
      <c r="G8" s="7" t="n">
        <f aca="false">+C8-F8</f>
        <v>44.205986961866</v>
      </c>
      <c r="H8" s="7" t="n">
        <f aca="false">+H7-G8</f>
        <v>224.860305294564</v>
      </c>
      <c r="I8" s="7" t="n">
        <f aca="false">$H$4/($B$13-$B$4)</f>
        <v>56.1393891085299</v>
      </c>
      <c r="J8" s="7" t="n">
        <f aca="false">+I8+F8</f>
        <v>65.933402146664</v>
      </c>
      <c r="K8" s="9" t="n">
        <f aca="false">J8/C8</f>
        <v>1.22098892864193</v>
      </c>
    </row>
    <row r="9" customFormat="false" ht="12.8" hidden="false" customHeight="false" outlineLevel="0" collapsed="false">
      <c r="B9" s="6" t="n">
        <f aca="false">+B8+1</f>
        <v>2027</v>
      </c>
      <c r="C9" s="7" t="n">
        <v>50</v>
      </c>
      <c r="D9" s="8" t="n">
        <f aca="false">1/(1+$C$1)^(B9-$B$4)</f>
        <v>0.836301697745558</v>
      </c>
      <c r="E9" s="7" t="n">
        <f aca="false">D9*C9</f>
        <v>41.8150848872779</v>
      </c>
      <c r="F9" s="7" t="n">
        <f aca="false">H8*$C$1</f>
        <v>8.18491511272213</v>
      </c>
      <c r="G9" s="7" t="n">
        <f aca="false">+C9-F9</f>
        <v>41.8150848872779</v>
      </c>
      <c r="H9" s="7" t="n">
        <f aca="false">+H8-G9</f>
        <v>183.045220407286</v>
      </c>
      <c r="I9" s="7" t="n">
        <f aca="false">$H$4/($B$13-$B$4)</f>
        <v>56.1393891085299</v>
      </c>
      <c r="J9" s="7" t="n">
        <f aca="false">+I9+F9</f>
        <v>64.3243042212521</v>
      </c>
      <c r="K9" s="9" t="n">
        <f aca="false">J9/C9</f>
        <v>1.28648608442504</v>
      </c>
    </row>
    <row r="10" customFormat="false" ht="12.8" hidden="false" customHeight="false" outlineLevel="0" collapsed="false">
      <c r="B10" s="6" t="n">
        <f aca="false">+B9+1</f>
        <v>2028</v>
      </c>
      <c r="C10" s="7" t="n">
        <v>50</v>
      </c>
      <c r="D10" s="8" t="n">
        <f aca="false">1/(1+$C$1)^(B10-$B$4)</f>
        <v>0.806929465211846</v>
      </c>
      <c r="E10" s="7" t="n">
        <f aca="false">D10*C10</f>
        <v>40.3464732605923</v>
      </c>
      <c r="F10" s="7" t="n">
        <f aca="false">H9*$C$1</f>
        <v>6.66284602282521</v>
      </c>
      <c r="G10" s="7" t="n">
        <f aca="false">+C10-F10</f>
        <v>43.3371539771748</v>
      </c>
      <c r="H10" s="7" t="n">
        <f aca="false">+H9-G10</f>
        <v>139.708066430111</v>
      </c>
      <c r="I10" s="7" t="n">
        <f aca="false">$H$4/($B$13-$B$4)</f>
        <v>56.1393891085299</v>
      </c>
      <c r="J10" s="7" t="n">
        <f aca="false">+I10+F10</f>
        <v>62.8022351313552</v>
      </c>
      <c r="K10" s="9" t="n">
        <f aca="false">J10/C10</f>
        <v>1.2560447026271</v>
      </c>
    </row>
    <row r="11" customFormat="false" ht="12.8" hidden="false" customHeight="false" outlineLevel="0" collapsed="false">
      <c r="B11" s="6" t="n">
        <f aca="false">+B10+1</f>
        <v>2029</v>
      </c>
      <c r="C11" s="7" t="n">
        <v>50</v>
      </c>
      <c r="D11" s="8" t="n">
        <f aca="false">1/(1+$C$1)^(B11-$B$4)</f>
        <v>0.778588831736633</v>
      </c>
      <c r="E11" s="7" t="n">
        <f aca="false">D11*C11</f>
        <v>38.9294415868317</v>
      </c>
      <c r="F11" s="7" t="n">
        <f aca="false">H10*$C$1</f>
        <v>5.08537361805605</v>
      </c>
      <c r="G11" s="7" t="n">
        <f aca="false">+C11-F11</f>
        <v>44.914626381944</v>
      </c>
      <c r="H11" s="7" t="n">
        <f aca="false">+H10-G11</f>
        <v>94.7934400481674</v>
      </c>
      <c r="I11" s="7" t="n">
        <f aca="false">$H$4/($B$13-$B$4)</f>
        <v>56.1393891085299</v>
      </c>
      <c r="J11" s="7" t="n">
        <f aca="false">+I11+F11</f>
        <v>61.224762726586</v>
      </c>
      <c r="K11" s="9" t="n">
        <f aca="false">J11/C11</f>
        <v>1.22449525453172</v>
      </c>
    </row>
    <row r="12" customFormat="false" ht="12.8" hidden="false" customHeight="false" outlineLevel="0" collapsed="false">
      <c r="B12" s="6" t="n">
        <f aca="false">+B11+1</f>
        <v>2030</v>
      </c>
      <c r="C12" s="7" t="n">
        <v>50</v>
      </c>
      <c r="D12" s="8" t="n">
        <f aca="false">1/(1+$C$1)^(B12-$B$4)</f>
        <v>0.751243565936543</v>
      </c>
      <c r="E12" s="7" t="n">
        <f aca="false">D12*C12</f>
        <v>37.5621782968271</v>
      </c>
      <c r="F12" s="7" t="n">
        <f aca="false">H11*$C$1</f>
        <v>3.45048121775329</v>
      </c>
      <c r="G12" s="7" t="n">
        <f aca="false">+C12-F12</f>
        <v>46.5495187822467</v>
      </c>
      <c r="H12" s="7" t="n">
        <f aca="false">+H11-G12</f>
        <v>48.2439212659207</v>
      </c>
      <c r="I12" s="7" t="n">
        <f aca="false">$H$4/($B$13-$B$4)</f>
        <v>56.1393891085299</v>
      </c>
      <c r="J12" s="7" t="n">
        <f aca="false">+I12+F12</f>
        <v>59.5898703262832</v>
      </c>
      <c r="K12" s="9" t="n">
        <f aca="false">J12/C12</f>
        <v>1.19179740652566</v>
      </c>
    </row>
    <row r="13" customFormat="false" ht="12.8" hidden="false" customHeight="false" outlineLevel="0" collapsed="false">
      <c r="B13" s="10" t="n">
        <f aca="false">+B12+1</f>
        <v>2031</v>
      </c>
      <c r="C13" s="11" t="n">
        <v>50</v>
      </c>
      <c r="D13" s="12" t="n">
        <f aca="false">1/(1+$C$1)^(B13-$B$4)</f>
        <v>0.724858708931438</v>
      </c>
      <c r="E13" s="11" t="n">
        <f aca="false">D13*C13</f>
        <v>36.2429354465719</v>
      </c>
      <c r="F13" s="11" t="n">
        <f aca="false">H12*$C$1</f>
        <v>1.75607873407951</v>
      </c>
      <c r="G13" s="11" t="n">
        <f aca="false">+C13-F13</f>
        <v>48.2439212659205</v>
      </c>
      <c r="H13" s="11" t="n">
        <f aca="false">+H12-G13</f>
        <v>0</v>
      </c>
      <c r="I13" s="11" t="n">
        <f aca="false">$H$4/($B$13-$B$4)</f>
        <v>56.1393891085299</v>
      </c>
      <c r="J13" s="11" t="n">
        <f aca="false">+I13+F13</f>
        <v>57.8954678426094</v>
      </c>
      <c r="K13" s="13" t="n">
        <f aca="false">J13/C13</f>
        <v>1.15790935685219</v>
      </c>
    </row>
    <row r="14" customFormat="false" ht="12.8" hidden="false" customHeight="false" outlineLevel="0" collapsed="false">
      <c r="B14" s="10" t="s">
        <v>11</v>
      </c>
      <c r="C14" s="14" t="n">
        <f aca="false">SUM(C5:C13)</f>
        <v>585</v>
      </c>
      <c r="D14" s="10"/>
      <c r="E14" s="11" t="n">
        <f aca="false">SUM(E5:E13)</f>
        <v>505.254501976769</v>
      </c>
      <c r="F14" s="15" t="n">
        <f aca="false">+SUM(F5:F13)</f>
        <v>79.7454980232307</v>
      </c>
      <c r="G14" s="10"/>
      <c r="H14" s="10"/>
      <c r="I14" s="14" t="n">
        <f aca="false">+SUM(I5:I13)</f>
        <v>505.254501976769</v>
      </c>
      <c r="J14" s="14" t="n">
        <f aca="false">+I14+F14</f>
        <v>585</v>
      </c>
      <c r="K14" s="14"/>
    </row>
    <row r="17" customFormat="false" ht="12.8" hidden="false" customHeight="false" outlineLevel="0" collapsed="false">
      <c r="B17" s="1" t="s">
        <v>12</v>
      </c>
      <c r="C17" s="16" t="n">
        <v>2660</v>
      </c>
      <c r="E17" s="2" t="n">
        <f aca="false">(J9-C9)/C17</f>
        <v>0.00538507677490681</v>
      </c>
    </row>
    <row r="18" customFormat="false" ht="12.8" hidden="false" customHeight="false" outlineLevel="0" collapsed="false">
      <c r="B18" s="1" t="s">
        <v>13</v>
      </c>
      <c r="C18" s="16" t="n">
        <v>15731</v>
      </c>
      <c r="E18" s="2" t="n">
        <f aca="false">I14/C18</f>
        <v>0.0321183969217958</v>
      </c>
    </row>
    <row r="19" customFormat="false" ht="12.8" hidden="false" customHeight="false" outlineLevel="0" collapsed="false">
      <c r="B19" s="1" t="s">
        <v>14</v>
      </c>
      <c r="C19" s="16" t="n">
        <v>14925</v>
      </c>
      <c r="E19" s="2" t="n">
        <f aca="false">I14/C19</f>
        <v>0.0338528979548924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</TotalTime>
  <Application>LibreOffice/7.6.2.1$Linux_X86_64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2023-07-28T11:11:20Z</dcterms:created>
  <dc:creator>Marcelo Ortiz M.</dc:creator>
  <dc:description/>
  <dc:language>en-US</dc:language>
  <cp:lastModifiedBy>Marcelo Ortiz M.</cp:lastModifiedBy>
  <dcterms:modified xsi:type="dcterms:W3CDTF">2023-10-03T12:01:16Z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