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receivables" sheetId="1" state="visible" r:id="rId3"/>
    <sheet name="1_Inventory" sheetId="2" state="visible" r:id="rId4"/>
    <sheet name="2_Fixed_asset_writedown" sheetId="3" state="visible" r:id="rId5"/>
    <sheet name="Sheet4"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<sst xmlns="http://schemas.openxmlformats.org/spreadsheetml/2006/main" count="98" uniqueCount="51">
  <si>
    <t xml:space="preserve">Accounting events: sale and allowance for bad debt</t>
  </si>
  <si>
    <t xml:space="preserve">Balance Sheet</t>
  </si>
  <si>
    <t xml:space="preserve">Income Statement</t>
  </si>
  <si>
    <t xml:space="preserve">Cash Flows Statement</t>
  </si>
  <si>
    <t xml:space="preserve">Assets</t>
  </si>
  <si>
    <t xml:space="preserve">Equity</t>
  </si>
  <si>
    <t xml:space="preserve">Revenues</t>
  </si>
  <si>
    <t xml:space="preserve">Cash Inflows</t>
  </si>
  <si>
    <t xml:space="preserve">Receivables</t>
  </si>
  <si>
    <t xml:space="preserve">Sales revenue</t>
  </si>
  <si>
    <t xml:space="preserve">Allowance for doubtful accounts</t>
  </si>
  <si>
    <t xml:space="preserve">Liability</t>
  </si>
  <si>
    <t xml:space="preserve">Expenses</t>
  </si>
  <si>
    <t xml:space="preserve">Cash Outflows</t>
  </si>
  <si>
    <t xml:space="preserve">Bad debt expense</t>
  </si>
  <si>
    <t xml:space="preserve">Net Income</t>
  </si>
  <si>
    <r>
      <rPr>
        <b val="true"/>
        <sz val="10"/>
        <rFont val="Arial"/>
        <family val="2"/>
        <charset val="1"/>
      </rPr>
      <t xml:space="preserve">Scenario A - Accounting events: </t>
    </r>
    <r>
      <rPr>
        <b val="true"/>
        <sz val="10"/>
        <color rgb="FFFF0000"/>
        <rFont val="Arial"/>
        <family val="2"/>
        <charset val="1"/>
      </rPr>
      <t xml:space="preserve">Next year</t>
    </r>
    <r>
      <rPr>
        <b val="true"/>
        <sz val="10"/>
        <rFont val="Arial"/>
        <family val="2"/>
        <charset val="1"/>
      </rPr>
      <t xml:space="preserve">, the Customers end up not paying back 20% of the credit sales. </t>
    </r>
  </si>
  <si>
    <t xml:space="preserve">Cash</t>
  </si>
  <si>
    <t xml:space="preserve">operating</t>
  </si>
  <si>
    <t xml:space="preserve">Scenario B - Accounting events: Next year, the Customers pays all its debt</t>
  </si>
  <si>
    <t xml:space="preserve">Current assets</t>
  </si>
  <si>
    <t xml:space="preserve">PPE, net</t>
  </si>
  <si>
    <t xml:space="preserve">other noncurrent assets</t>
  </si>
  <si>
    <t xml:space="preserve">Noncurrent assets</t>
  </si>
  <si>
    <t xml:space="preserve">Total assets</t>
  </si>
  <si>
    <t xml:space="preserve">Liabilities</t>
  </si>
  <si>
    <t xml:space="preserve">Share capital</t>
  </si>
  <si>
    <t xml:space="preserve">Retained Earnings</t>
  </si>
  <si>
    <t xml:space="preserve">Operating Profits</t>
  </si>
  <si>
    <t xml:space="preserve">Income Tax (35%)</t>
  </si>
  <si>
    <t xml:space="preserve">Net income</t>
  </si>
  <si>
    <t xml:space="preserve">Solution</t>
  </si>
  <si>
    <t xml:space="preserve">Part 1</t>
  </si>
  <si>
    <t xml:space="preserve">Total amount to depreciate:</t>
  </si>
  <si>
    <t xml:space="preserve">Useful life (years):</t>
  </si>
  <si>
    <t xml:space="preserve">Depreciation expense (year):</t>
  </si>
  <si>
    <t xml:space="preserve">Part 2</t>
  </si>
  <si>
    <t xml:space="preserve">We need to write down the value of the car to its recoverable amount, which is the higher of (a) its fair value less cost to sell or (2) its value in use (which is zero because the car cannot be used anymore for selling ice creams)</t>
  </si>
  <si>
    <t xml:space="preserve">1)</t>
  </si>
  <si>
    <t xml:space="preserve">Carrying value</t>
  </si>
  <si>
    <t xml:space="preserve">2)</t>
  </si>
  <si>
    <t xml:space="preserve">Recoverable amount</t>
  </si>
  <si>
    <t xml:space="preserve">Value-in-use</t>
  </si>
  <si>
    <t xml:space="preserve">Fair value minus cost to sell</t>
  </si>
  <si>
    <t xml:space="preserve">3)</t>
  </si>
  <si>
    <t xml:space="preserve">Impairment Loss</t>
  </si>
  <si>
    <t xml:space="preserve">Part 3</t>
  </si>
  <si>
    <t xml:space="preserve">First, we recognize the reduction in operating profits driven by the impairment loss, which reduces the taxable income and net income.</t>
  </si>
  <si>
    <t xml:space="preserve">Second, we reduce the value of PPE to recognize the loss value in assets. We also recognize a reduction in liabilities (taxes payable) and in retained earnings.</t>
  </si>
  <si>
    <t xml:space="preserve">Adjustment</t>
  </si>
  <si>
    <t xml:space="preserve">Final</t>
  </si>
</sst>
</file>

<file path=xl/styles.xml><?xml version="1.0" encoding="utf-8"?>
<styleSheet xmlns="http://schemas.openxmlformats.org/spreadsheetml/2006/main">
  <numFmts count="4">
    <numFmt numFmtId="164" formatCode="General"/>
    <numFmt numFmtId="165" formatCode="[$$-409]#,##0;[RED]\-[$$-409]#,##0"/>
    <numFmt numFmtId="166" formatCode="#,##0\ [$€-C0A];[RED]\-#,##0\ [$€-C0A]"/>
    <numFmt numFmtId="167" formatCode="General"/>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i val="true"/>
      <sz val="10"/>
      <name val="Arial"/>
      <family val="2"/>
      <charset val="1"/>
    </font>
    <font>
      <b val="true"/>
      <sz val="10"/>
      <color rgb="FFFF0000"/>
      <name val="Arial"/>
      <family val="2"/>
      <charset val="1"/>
    </font>
    <font>
      <sz val="10"/>
      <name val="Times New Roman"/>
      <family val="1"/>
    </font>
    <font>
      <sz val="12"/>
      <color rgb="FF000000"/>
      <name val="Times New Roman"/>
      <family val="0"/>
    </font>
    <font>
      <sz val="12"/>
      <name val="Times New Roman"/>
      <family val="0"/>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326160</xdr:colOff>
      <xdr:row>0</xdr:row>
      <xdr:rowOff>60480</xdr:rowOff>
    </xdr:from>
    <xdr:to>
      <xdr:col>3</xdr:col>
      <xdr:colOff>1348560</xdr:colOff>
      <xdr:row>7</xdr:row>
      <xdr:rowOff>69840</xdr:rowOff>
    </xdr:to>
    <xdr:sp>
      <xdr:nvSpPr>
        <xdr:cNvPr id="0" name="Text Frame 4"/>
        <xdr:cNvSpPr txBox="1"/>
      </xdr:nvSpPr>
      <xdr:spPr>
        <a:xfrm>
          <a:off x="326160" y="60480"/>
          <a:ext cx="3460680" cy="1147320"/>
        </a:xfrm>
        <a:prstGeom prst="rect">
          <a:avLst/>
        </a:prstGeom>
        <a:noFill/>
        <a:ln w="0">
          <a:noFill/>
        </a:ln>
      </xdr:spPr>
      <xdr:txBody>
        <a:bodyPr lIns="0" rIns="0" tIns="0" bIns="0" anchor="t">
          <a:noAutofit/>
        </a:bodyPr>
        <a:p>
          <a:r>
            <a:rPr b="0" lang="en-US" sz="1000" spc="-1" strike="noStrike">
              <a:latin typeface="Times New Roman"/>
            </a:rPr>
            <a:t>Nov 1: "Silvana eTravel" provides services worth $1,000 on credit to customers.</a:t>
          </a:r>
          <a:endParaRPr b="0" lang="en-US" sz="1000" spc="-1" strike="noStrike">
            <a:latin typeface="Times New Roman"/>
          </a:endParaRPr>
        </a:p>
        <a:p>
          <a:r>
            <a:rPr b="0" lang="en-US" sz="1000" spc="-1" strike="noStrike">
              <a:latin typeface="Times New Roman"/>
            </a:rPr>
            <a:t>The company expects to collect the money in 90 days but estimates that 5% of the credit sales will be uncollectible. </a:t>
          </a:r>
          <a:endParaRPr b="0" lang="en-US" sz="1000" spc="-1" strike="noStrike">
            <a:latin typeface="Times New Roman"/>
          </a:endParaRPr>
        </a:p>
        <a:p>
          <a:r>
            <a:rPr b="0" lang="en-US" sz="1000" spc="-1" strike="noStrike">
              <a:latin typeface="Times New Roman"/>
            </a:rPr>
            <a:t>1) What is the impact on the financial statements of the sale and collection risk for this year?</a:t>
          </a:r>
          <a:endParaRPr b="0" lang="en-US" sz="10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533520</xdr:colOff>
      <xdr:row>0</xdr:row>
      <xdr:rowOff>89280</xdr:rowOff>
    </xdr:from>
    <xdr:to>
      <xdr:col>12</xdr:col>
      <xdr:colOff>3960</xdr:colOff>
      <xdr:row>30</xdr:row>
      <xdr:rowOff>97920</xdr:rowOff>
    </xdr:to>
    <xdr:sp>
      <xdr:nvSpPr>
        <xdr:cNvPr id="1" name="Text Frame 1"/>
        <xdr:cNvSpPr/>
      </xdr:nvSpPr>
      <xdr:spPr>
        <a:xfrm>
          <a:off x="533520" y="89280"/>
          <a:ext cx="9254520" cy="486648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1) During a period of rising inventory costs and stable output prices, describe how net income and total assets would change depending upon whether LIFO or FIFO is applied in the company.</a:t>
          </a:r>
          <a:endParaRPr b="0" lang="en-US" sz="1200" spc="-1" strike="noStrike">
            <a:latin typeface="Times New Roman"/>
          </a:endParaRPr>
        </a:p>
        <a:p>
          <a:pPr>
            <a:lnSpc>
              <a:spcPct val="100000"/>
            </a:lnSpc>
          </a:pPr>
          <a:r>
            <a:rPr b="0" lang="en-US" sz="1200" spc="-1" strike="noStrike">
              <a:solidFill>
                <a:srgbClr val="000000"/>
              </a:solidFill>
              <a:latin typeface="Times New Roman"/>
            </a:rPr>
            <a:t>2) Describe how your answer would change if the company is experiencing declining inventory costs and stable output prices.</a:t>
          </a:r>
          <a:endParaRPr b="0" lang="en-US" sz="1200" spc="-1" strike="noStrike">
            <a:latin typeface="Times New Roman"/>
          </a:endParaRPr>
        </a:p>
        <a:p>
          <a:pPr>
            <a:lnSpc>
              <a:spcPct val="100000"/>
            </a:lnSpc>
          </a:pPr>
          <a:r>
            <a:rPr b="0" lang="en-US" sz="1200" spc="-1" strike="noStrike">
              <a:solidFill>
                <a:srgbClr val="000000"/>
              </a:solidFill>
              <a:latin typeface="Times New Roman"/>
            </a:rPr>
            <a:t>3) Discuss the corporate income tax implication of both inventory accounting methods.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Solution: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1) During a period of rising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A company using the LIFO inventory valuation method would show lower net income than the FIFO method. This is because LIFO assumes that the most recent and, thus, more expensive inventory is sold first. Consequently, the cost of goods sold (COGS) would be higher, reducing the gross profit and net income (assuming other expenses remain constant).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lower total assets compared to FIFO. The remaining inventory on the balance sheet under LIFO would consist of older, less expensive items, resulting in a lower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2) In a scenario of declining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If a company uses LIFO, it would show higher net income compared to FIFO. This is because LIFO assumes the most recent (and now less expensive) inventory is sold first. This leads to a lower COGS, thus resulting in higher gross profit and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higher total assets compared to FIFO. The remaining inventory on the balance sheet under LIFO would consist of the older, more expensive inventory, hence increasing the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3) It's worth mentioning that the choice between LIFO and FIFO is not just a matter of economics but also a strategic decision with significant tax implications. Using LIFO during periods of rising prices can help a company reduce its tax liability, while FIFO can boost reported earnings and assets, which could benefit the company's market perception and obtain financing.</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767880</xdr:colOff>
      <xdr:row>1</xdr:row>
      <xdr:rowOff>16200</xdr:rowOff>
    </xdr:from>
    <xdr:to>
      <xdr:col>12</xdr:col>
      <xdr:colOff>752400</xdr:colOff>
      <xdr:row>10</xdr:row>
      <xdr:rowOff>69120</xdr:rowOff>
    </xdr:to>
    <xdr:sp>
      <xdr:nvSpPr>
        <xdr:cNvPr id="2" name="Text Frame 2"/>
        <xdr:cNvSpPr/>
      </xdr:nvSpPr>
      <xdr:spPr>
        <a:xfrm>
          <a:off x="767880" y="178200"/>
          <a:ext cx="10866600" cy="151020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Imagine you own an ice cream shop and have purchased a specially adapted car for $ 10,000 to bring ice cream to a different location and sell it. The car has a useful life of 10 years, after which you expect it to sell by $ 2,000. You report under IFRS.</a:t>
          </a:r>
          <a:endParaRPr b="0" lang="en-US" sz="1200" spc="-1" strike="noStrike">
            <a:latin typeface="Times New Roman"/>
          </a:endParaRPr>
        </a:p>
        <a:p>
          <a:pPr>
            <a:lnSpc>
              <a:spcPct val="100000"/>
            </a:lnSpc>
          </a:pPr>
          <a:r>
            <a:rPr b="0" lang="en-US" sz="1200" spc="-1" strike="noStrike">
              <a:solidFill>
                <a:srgbClr val="000000"/>
              </a:solidFill>
              <a:latin typeface="Times New Roman"/>
            </a:rPr>
            <a:t>1) compute the year depreciation expense to allocate the cost of the car over its useful life. Assume a straight-line depreciation method.</a:t>
          </a:r>
          <a:endParaRPr b="0" lang="en-US" sz="1200" spc="-1" strike="noStrike">
            <a:latin typeface="Times New Roman"/>
          </a:endParaRPr>
        </a:p>
        <a:p>
          <a:pPr>
            <a:lnSpc>
              <a:spcPct val="100000"/>
            </a:lnSpc>
          </a:pPr>
          <a:r>
            <a:rPr b="0" lang="en-US" sz="1200" spc="-1" strike="noStrike">
              <a:solidFill>
                <a:srgbClr val="000000"/>
              </a:solidFill>
              <a:latin typeface="Times New Roman"/>
            </a:rPr>
            <a:t>2) Year 8: A new regulation in your city impedes selling ice creams on the streets. You check in Wallapop similar cars in other cities and expect to sell the car at $ 1,000. How much should be the impairment loss that year? Assume selling cost to be zero (nor Wallapop fees nor taxes).</a:t>
          </a:r>
          <a:endParaRPr b="0" lang="en-US" sz="1200" spc="-1" strike="noStrike">
            <a:latin typeface="Times New Roman"/>
          </a:endParaRPr>
        </a:p>
        <a:p>
          <a:pPr>
            <a:lnSpc>
              <a:spcPct val="100000"/>
            </a:lnSpc>
          </a:pPr>
          <a:r>
            <a:rPr b="0" lang="en-US" sz="1200" spc="-1" strike="noStrike">
              <a:solidFill>
                <a:srgbClr val="000000"/>
              </a:solidFill>
              <a:latin typeface="Times New Roman"/>
            </a:rPr>
            <a:t>3) In December of the 8th year, the financial statement contains the information below. Compute the impact of the impairment. Discuss the incentives of the owner (you) for postponing the impairment. </a:t>
          </a:r>
          <a:endParaRPr b="0" lang="en-US" sz="1200" spc="-1" strike="noStrike">
            <a:latin typeface="Times New Roman"/>
          </a:endParaRPr>
        </a:p>
        <a:p>
          <a:pPr>
            <a:lnSpc>
              <a:spcPct val="100000"/>
            </a:lnSpc>
          </a:pPr>
          <a:r>
            <a:rPr b="0" lang="en-US" sz="1200" spc="-1" strike="noStrike">
              <a:solidFill>
                <a:srgbClr val="000000"/>
              </a:solidFill>
              <a:latin typeface="Times New Roman"/>
            </a:rPr>
            <a:t>4) How your conclusion change if the a CEO is hired to run the company and her compensation package increases with the reported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	</a:t>
          </a:r>
          <a:endParaRPr b="0" lang="en-US" sz="1200" spc="-1" strike="noStrike">
            <a:latin typeface="Times New Roman"/>
          </a:endParaRPr>
        </a:p>
      </xdr:txBody>
    </xdr:sp>
    <xdr:clientData/>
  </xdr:twoCellAnchor>
  <xdr:twoCellAnchor editAs="absolute">
    <xdr:from>
      <xdr:col>0</xdr:col>
      <xdr:colOff>707400</xdr:colOff>
      <xdr:row>76</xdr:row>
      <xdr:rowOff>0</xdr:rowOff>
    </xdr:from>
    <xdr:to>
      <xdr:col>7</xdr:col>
      <xdr:colOff>356040</xdr:colOff>
      <xdr:row>86</xdr:row>
      <xdr:rowOff>160200</xdr:rowOff>
    </xdr:to>
    <xdr:sp>
      <xdr:nvSpPr>
        <xdr:cNvPr id="3" name="Text Frame 3"/>
        <xdr:cNvSpPr/>
      </xdr:nvSpPr>
      <xdr:spPr>
        <a:xfrm>
          <a:off x="707400" y="12306240"/>
          <a:ext cx="6454080" cy="177948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latin typeface="Times New Roman"/>
            </a:rPr>
            <a:t>In conclusion, the impairment almost depletes net income in the 8th year.</a:t>
          </a:r>
          <a:endParaRPr b="0" lang="en-US" sz="1200" spc="-1" strike="noStrike">
            <a:latin typeface="Times New Roman"/>
          </a:endParaRPr>
        </a:p>
        <a:p>
          <a:pPr>
            <a:lnSpc>
              <a:spcPct val="100000"/>
            </a:lnSpc>
          </a:pPr>
          <a:r>
            <a:rPr b="0" lang="en-US" sz="1200" spc="-1" strike="noStrike">
              <a:latin typeface="Times New Roman"/>
            </a:rPr>
            <a:t>In terms of solvency or credit conditions, it is not so bad (students could compute solvency and liquidity ratio).</a:t>
          </a:r>
          <a:endParaRPr b="0" lang="en-US" sz="1200" spc="-1" strike="noStrike">
            <a:latin typeface="Times New Roman"/>
          </a:endParaRPr>
        </a:p>
        <a:p>
          <a:pPr>
            <a:lnSpc>
              <a:spcPct val="100000"/>
            </a:lnSpc>
          </a:pPr>
          <a:r>
            <a:rPr b="0" lang="en-US" sz="1200" spc="-1" strike="noStrike">
              <a:latin typeface="Times New Roman"/>
            </a:rPr>
            <a:t>So, unless some debt covenant is violated, the owner is not incentivized to postpone the impairment.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Part 4:</a:t>
          </a:r>
          <a:endParaRPr b="0" lang="en-US" sz="1200" spc="-1" strike="noStrike">
            <a:latin typeface="Times New Roman"/>
          </a:endParaRPr>
        </a:p>
        <a:p>
          <a:pPr>
            <a:lnSpc>
              <a:spcPct val="100000"/>
            </a:lnSpc>
          </a:pPr>
          <a:r>
            <a:rPr b="0" lang="en-US" sz="1200" spc="-1" strike="noStrike">
              <a:latin typeface="Times New Roman"/>
            </a:rPr>
            <a:t>However, an interesting case is the one about hired CEOs with annual bonuses that depend on the reported income. In that case, the CEOs would be strongly incentivized to postpone the impairment.</a:t>
          </a:r>
          <a:endParaRPr b="0" lang="en-US"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0:M40"/>
  <sheetViews>
    <sheetView showFormulas="false" showGridLines="false" showRowColHeaders="true" showZeros="true" rightToLeft="false" tabSelected="false" showOutlineSymbols="true" defaultGridColor="true" view="normal" topLeftCell="B19" colorId="64" zoomScale="160" zoomScaleNormal="160" zoomScalePageLayoutView="100" workbookViewId="0">
      <selection pane="topLeft" activeCell="M37" activeCellId="0" sqref="M37"/>
    </sheetView>
  </sheetViews>
  <sheetFormatPr defaultColWidth="11.53515625" defaultRowHeight="12.8" zeroHeight="false" outlineLevelRow="0" outlineLevelCol="0"/>
  <cols>
    <col collapsed="false" customWidth="true" hidden="false" outlineLevel="0" max="4" min="4" style="0" width="28.06"/>
    <col collapsed="false" customWidth="true" hidden="false" outlineLevel="0" max="9" min="9" style="0" width="13.53"/>
  </cols>
  <sheetData>
    <row r="10" customFormat="false" ht="12.8" hidden="false" customHeight="false" outlineLevel="0" collapsed="false">
      <c r="B10" s="1" t="s">
        <v>0</v>
      </c>
      <c r="E10" s="2"/>
      <c r="F10" s="2"/>
      <c r="G10" s="2"/>
      <c r="I10" s="2"/>
      <c r="L10" s="2"/>
      <c r="M10" s="2"/>
    </row>
    <row r="11" customFormat="false" ht="12.8" hidden="false" customHeight="false" outlineLevel="0" collapsed="false">
      <c r="E11" s="2"/>
      <c r="F11" s="2"/>
      <c r="G11" s="2"/>
      <c r="I11" s="2"/>
      <c r="L11" s="2"/>
      <c r="M11" s="2"/>
    </row>
    <row r="12" customFormat="false" ht="12.8" hidden="false" customHeight="false" outlineLevel="0" collapsed="false">
      <c r="D12" s="3" t="s">
        <v>1</v>
      </c>
      <c r="E12" s="3"/>
      <c r="F12" s="3"/>
      <c r="G12" s="3"/>
      <c r="H12" s="2"/>
      <c r="I12" s="3" t="s">
        <v>2</v>
      </c>
      <c r="J12" s="3"/>
      <c r="L12" s="3" t="s">
        <v>3</v>
      </c>
      <c r="M12" s="3"/>
    </row>
    <row r="13" customFormat="false" ht="12.8" hidden="false" customHeight="false" outlineLevel="0" collapsed="false">
      <c r="D13" s="4" t="s">
        <v>4</v>
      </c>
      <c r="E13" s="2"/>
      <c r="F13" s="5" t="s">
        <v>5</v>
      </c>
      <c r="G13" s="6"/>
      <c r="H13" s="2"/>
      <c r="I13" s="7" t="s">
        <v>6</v>
      </c>
      <c r="J13" s="8"/>
      <c r="L13" s="4" t="s">
        <v>7</v>
      </c>
      <c r="M13" s="6"/>
    </row>
    <row r="14" customFormat="false" ht="12.8" hidden="false" customHeight="false" outlineLevel="0" collapsed="false">
      <c r="D14" s="7" t="s">
        <v>8</v>
      </c>
      <c r="E14" s="9" t="n">
        <v>1000</v>
      </c>
      <c r="F14" s="2"/>
      <c r="G14" s="8"/>
      <c r="H14" s="2"/>
      <c r="I14" s="7" t="s">
        <v>9</v>
      </c>
      <c r="J14" s="8" t="n">
        <v>10000</v>
      </c>
      <c r="L14" s="7"/>
      <c r="M14" s="8"/>
    </row>
    <row r="15" customFormat="false" ht="12.8" hidden="false" customHeight="false" outlineLevel="0" collapsed="false">
      <c r="D15" s="7" t="s">
        <v>10</v>
      </c>
      <c r="E15" s="9" t="n">
        <v>-50</v>
      </c>
      <c r="F15" s="2"/>
      <c r="G15" s="6"/>
      <c r="H15" s="2"/>
      <c r="I15" s="10"/>
      <c r="J15" s="11"/>
      <c r="L15" s="7"/>
      <c r="M15" s="8"/>
    </row>
    <row r="16" customFormat="false" ht="12.8" hidden="false" customHeight="false" outlineLevel="0" collapsed="false">
      <c r="D16" s="7"/>
      <c r="E16" s="9"/>
      <c r="F16" s="5" t="s">
        <v>11</v>
      </c>
      <c r="G16" s="6"/>
      <c r="H16" s="2"/>
      <c r="I16" s="4" t="s">
        <v>12</v>
      </c>
      <c r="J16" s="8"/>
      <c r="L16" s="4" t="s">
        <v>13</v>
      </c>
      <c r="M16" s="8"/>
    </row>
    <row r="17" customFormat="false" ht="12.8" hidden="false" customHeight="false" outlineLevel="0" collapsed="false">
      <c r="D17" s="7"/>
      <c r="E17" s="9"/>
      <c r="F17" s="12"/>
      <c r="G17" s="8"/>
      <c r="H17" s="2"/>
      <c r="I17" s="7" t="s">
        <v>14</v>
      </c>
      <c r="J17" s="8" t="n">
        <v>-50</v>
      </c>
      <c r="L17" s="7"/>
      <c r="M17" s="8"/>
    </row>
    <row r="18" customFormat="false" ht="12.8" hidden="false" customHeight="false" outlineLevel="0" collapsed="false">
      <c r="D18" s="13"/>
      <c r="E18" s="14"/>
      <c r="F18" s="15"/>
      <c r="G18" s="16"/>
      <c r="H18" s="2"/>
      <c r="I18" s="17" t="s">
        <v>15</v>
      </c>
      <c r="J18" s="18"/>
      <c r="L18" s="13"/>
      <c r="M18" s="18"/>
    </row>
    <row r="21" customFormat="false" ht="12.8" hidden="false" customHeight="false" outlineLevel="0" collapsed="false">
      <c r="B21" s="1" t="s">
        <v>16</v>
      </c>
    </row>
    <row r="23" customFormat="false" ht="12.8" hidden="false" customHeight="false" outlineLevel="0" collapsed="false">
      <c r="D23" s="3" t="s">
        <v>1</v>
      </c>
      <c r="E23" s="3"/>
      <c r="F23" s="3"/>
      <c r="G23" s="3"/>
      <c r="H23" s="2"/>
      <c r="I23" s="3" t="s">
        <v>2</v>
      </c>
      <c r="J23" s="3"/>
      <c r="L23" s="3" t="s">
        <v>3</v>
      </c>
      <c r="M23" s="3"/>
    </row>
    <row r="24" customFormat="false" ht="12.8" hidden="false" customHeight="false" outlineLevel="0" collapsed="false">
      <c r="D24" s="4" t="s">
        <v>4</v>
      </c>
      <c r="E24" s="2"/>
      <c r="F24" s="5" t="s">
        <v>5</v>
      </c>
      <c r="G24" s="6"/>
      <c r="H24" s="2"/>
      <c r="I24" s="7" t="s">
        <v>6</v>
      </c>
      <c r="J24" s="8"/>
      <c r="L24" s="4" t="s">
        <v>7</v>
      </c>
      <c r="M24" s="6"/>
    </row>
    <row r="25" customFormat="false" ht="12.8" hidden="false" customHeight="false" outlineLevel="0" collapsed="false">
      <c r="D25" s="7" t="s">
        <v>17</v>
      </c>
      <c r="E25" s="9" t="n">
        <v>800</v>
      </c>
      <c r="F25" s="2"/>
      <c r="G25" s="8"/>
      <c r="H25" s="2"/>
      <c r="I25" s="7"/>
      <c r="J25" s="8"/>
      <c r="L25" s="7" t="s">
        <v>18</v>
      </c>
      <c r="M25" s="8" t="n">
        <v>800</v>
      </c>
    </row>
    <row r="26" customFormat="false" ht="12.8" hidden="false" customHeight="false" outlineLevel="0" collapsed="false">
      <c r="D26" s="7" t="s">
        <v>8</v>
      </c>
      <c r="E26" s="9" t="n">
        <v>-800</v>
      </c>
      <c r="F26" s="2"/>
      <c r="G26" s="6"/>
      <c r="H26" s="2"/>
      <c r="I26" s="7"/>
      <c r="J26" s="8"/>
      <c r="L26" s="7"/>
      <c r="M26" s="8"/>
    </row>
    <row r="27" customFormat="false" ht="12.8" hidden="false" customHeight="false" outlineLevel="0" collapsed="false">
      <c r="D27" s="7" t="s">
        <v>10</v>
      </c>
      <c r="E27" s="9" t="n">
        <v>-150</v>
      </c>
      <c r="F27" s="5" t="s">
        <v>11</v>
      </c>
      <c r="G27" s="6"/>
      <c r="H27" s="2"/>
      <c r="I27" s="4" t="s">
        <v>12</v>
      </c>
      <c r="J27" s="8"/>
      <c r="L27" s="4" t="s">
        <v>13</v>
      </c>
      <c r="M27" s="8"/>
    </row>
    <row r="28" customFormat="false" ht="12.8" hidden="false" customHeight="false" outlineLevel="0" collapsed="false">
      <c r="D28" s="7"/>
      <c r="E28" s="9"/>
      <c r="F28" s="12"/>
      <c r="G28" s="8"/>
      <c r="H28" s="2"/>
      <c r="I28" s="7" t="s">
        <v>14</v>
      </c>
      <c r="J28" s="8" t="n">
        <v>-150</v>
      </c>
      <c r="L28" s="7"/>
      <c r="M28" s="8"/>
    </row>
    <row r="29" customFormat="false" ht="12.8" hidden="false" customHeight="false" outlineLevel="0" collapsed="false">
      <c r="D29" s="13"/>
      <c r="E29" s="14"/>
      <c r="F29" s="15"/>
      <c r="G29" s="16"/>
      <c r="H29" s="2"/>
      <c r="I29" s="17" t="s">
        <v>15</v>
      </c>
      <c r="J29" s="18"/>
      <c r="L29" s="13"/>
      <c r="M29" s="18"/>
    </row>
    <row r="32" customFormat="false" ht="12.8" hidden="false" customHeight="false" outlineLevel="0" collapsed="false">
      <c r="B32" s="1" t="s">
        <v>19</v>
      </c>
    </row>
    <row r="34" customFormat="false" ht="12.8" hidden="false" customHeight="false" outlineLevel="0" collapsed="false">
      <c r="D34" s="3" t="s">
        <v>1</v>
      </c>
      <c r="E34" s="3"/>
      <c r="F34" s="3"/>
      <c r="G34" s="3"/>
      <c r="H34" s="2"/>
      <c r="I34" s="3" t="s">
        <v>2</v>
      </c>
      <c r="J34" s="3"/>
      <c r="L34" s="3" t="s">
        <v>3</v>
      </c>
      <c r="M34" s="3"/>
    </row>
    <row r="35" customFormat="false" ht="12.8" hidden="false" customHeight="false" outlineLevel="0" collapsed="false">
      <c r="D35" s="4" t="s">
        <v>4</v>
      </c>
      <c r="E35" s="2"/>
      <c r="F35" s="5" t="s">
        <v>5</v>
      </c>
      <c r="G35" s="6"/>
      <c r="H35" s="2"/>
      <c r="I35" s="7" t="s">
        <v>6</v>
      </c>
      <c r="J35" s="8"/>
      <c r="L35" s="4" t="s">
        <v>7</v>
      </c>
      <c r="M35" s="6"/>
    </row>
    <row r="36" customFormat="false" ht="12.8" hidden="false" customHeight="false" outlineLevel="0" collapsed="false">
      <c r="D36" s="7" t="s">
        <v>17</v>
      </c>
      <c r="E36" s="9" t="n">
        <v>1000</v>
      </c>
      <c r="F36" s="2"/>
      <c r="G36" s="8"/>
      <c r="H36" s="2"/>
      <c r="I36" s="7"/>
      <c r="J36" s="8"/>
      <c r="L36" s="7" t="s">
        <v>18</v>
      </c>
      <c r="M36" s="8" t="n">
        <v>1000</v>
      </c>
    </row>
    <row r="37" customFormat="false" ht="12.8" hidden="false" customHeight="false" outlineLevel="0" collapsed="false">
      <c r="D37" s="7" t="s">
        <v>8</v>
      </c>
      <c r="E37" s="9" t="n">
        <v>-1000</v>
      </c>
      <c r="F37" s="2"/>
      <c r="G37" s="6"/>
      <c r="H37" s="2"/>
      <c r="I37" s="7"/>
      <c r="J37" s="8"/>
      <c r="L37" s="7"/>
      <c r="M37" s="8"/>
    </row>
    <row r="38" customFormat="false" ht="12.8" hidden="false" customHeight="false" outlineLevel="0" collapsed="false">
      <c r="D38" s="7" t="s">
        <v>10</v>
      </c>
      <c r="E38" s="9" t="n">
        <v>50</v>
      </c>
      <c r="F38" s="5" t="s">
        <v>11</v>
      </c>
      <c r="G38" s="6"/>
      <c r="H38" s="2"/>
      <c r="I38" s="4" t="s">
        <v>12</v>
      </c>
      <c r="J38" s="8"/>
      <c r="L38" s="4" t="s">
        <v>13</v>
      </c>
      <c r="M38" s="8"/>
    </row>
    <row r="39" customFormat="false" ht="12.8" hidden="false" customHeight="false" outlineLevel="0" collapsed="false">
      <c r="D39" s="7"/>
      <c r="E39" s="9"/>
      <c r="F39" s="12"/>
      <c r="G39" s="8"/>
      <c r="H39" s="2"/>
      <c r="I39" s="7" t="s">
        <v>14</v>
      </c>
      <c r="J39" s="8" t="n">
        <v>50</v>
      </c>
      <c r="L39" s="7"/>
      <c r="M39" s="8"/>
    </row>
    <row r="40" customFormat="false" ht="12.8" hidden="false" customHeight="false" outlineLevel="0" collapsed="false">
      <c r="D40" s="13"/>
      <c r="E40" s="14"/>
      <c r="F40" s="15"/>
      <c r="G40" s="16"/>
      <c r="H40" s="2"/>
      <c r="I40" s="17" t="s">
        <v>15</v>
      </c>
      <c r="J40" s="18"/>
      <c r="L40" s="13"/>
      <c r="M40" s="18"/>
    </row>
  </sheetData>
  <mergeCells count="9">
    <mergeCell ref="D12:G12"/>
    <mergeCell ref="I12:J12"/>
    <mergeCell ref="L12:M12"/>
    <mergeCell ref="D23:G23"/>
    <mergeCell ref="I23:J23"/>
    <mergeCell ref="L23:M23"/>
    <mergeCell ref="D34:G34"/>
    <mergeCell ref="I34:J34"/>
    <mergeCell ref="L34:M3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I30" activeCellId="0" sqref="I30"/>
    </sheetView>
  </sheetViews>
  <sheetFormatPr defaultColWidth="11.5703125" defaultRowHeight="12.75" zeroHeight="false" outlineLevelRow="0" outlineLevelCol="0"/>
  <cols>
    <col collapsed="false" customWidth="false" hidden="false" outlineLevel="0" max="16384" min="1" style="19" width="11.57"/>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3:E74"/>
  <sheetViews>
    <sheetView showFormulas="false" showGridLines="false" showRowColHeaders="true" showZeros="true" rightToLeft="false" tabSelected="false" showOutlineSymbols="true" defaultGridColor="true" view="normal" topLeftCell="A64" colorId="64" zoomScale="160" zoomScaleNormal="160" zoomScalePageLayoutView="100" workbookViewId="0">
      <selection pane="topLeft" activeCell="A77" activeCellId="0" sqref="A77"/>
    </sheetView>
  </sheetViews>
  <sheetFormatPr defaultColWidth="11.5703125" defaultRowHeight="12.75" zeroHeight="false" outlineLevelRow="0" outlineLevelCol="0"/>
  <cols>
    <col collapsed="false" customWidth="true" hidden="false" outlineLevel="0" max="2" min="2" style="0" width="24.29"/>
    <col collapsed="false" customWidth="true" hidden="false" outlineLevel="0" max="4" min="4" style="0" width="14.42"/>
  </cols>
  <sheetData>
    <row r="13" customFormat="false" ht="12.75" hidden="false" customHeight="false" outlineLevel="0" collapsed="false">
      <c r="B13" s="20" t="s">
        <v>1</v>
      </c>
      <c r="C13" s="20"/>
    </row>
    <row r="14" customFormat="false" ht="12.75" hidden="false" customHeight="false" outlineLevel="0" collapsed="false">
      <c r="B14" s="21" t="s">
        <v>20</v>
      </c>
      <c r="C14" s="22" t="n">
        <v>15000</v>
      </c>
    </row>
    <row r="15" customFormat="false" ht="12.75" hidden="false" customHeight="false" outlineLevel="0" collapsed="false">
      <c r="C15" s="23"/>
    </row>
    <row r="16" customFormat="false" ht="12.75" hidden="false" customHeight="false" outlineLevel="0" collapsed="false">
      <c r="B16" s="24" t="s">
        <v>21</v>
      </c>
      <c r="C16" s="25" t="n">
        <v>15000</v>
      </c>
    </row>
    <row r="17" customFormat="false" ht="12.75" hidden="false" customHeight="false" outlineLevel="0" collapsed="false">
      <c r="B17" s="24" t="s">
        <v>22</v>
      </c>
      <c r="C17" s="25" t="n">
        <v>5000</v>
      </c>
    </row>
    <row r="18" customFormat="false" ht="12.75" hidden="false" customHeight="false" outlineLevel="0" collapsed="false">
      <c r="B18" s="26" t="s">
        <v>23</v>
      </c>
      <c r="C18" s="22" t="n">
        <f aca="false">C16+C17</f>
        <v>20000</v>
      </c>
    </row>
    <row r="19" customFormat="false" ht="12.75" hidden="false" customHeight="false" outlineLevel="0" collapsed="false">
      <c r="C19" s="23"/>
    </row>
    <row r="20" customFormat="false" ht="12.75" hidden="false" customHeight="false" outlineLevel="0" collapsed="false">
      <c r="B20" s="27" t="s">
        <v>24</v>
      </c>
      <c r="C20" s="28" t="n">
        <f aca="false">+C18+C14</f>
        <v>35000</v>
      </c>
    </row>
    <row r="21" customFormat="false" ht="12.75" hidden="false" customHeight="false" outlineLevel="0" collapsed="false">
      <c r="B21" s="21" t="s">
        <v>25</v>
      </c>
      <c r="C21" s="23" t="n">
        <v>1000</v>
      </c>
    </row>
    <row r="22" customFormat="false" ht="12.75" hidden="false" customHeight="false" outlineLevel="0" collapsed="false">
      <c r="B22" s="24" t="s">
        <v>26</v>
      </c>
      <c r="C22" s="25" t="n">
        <v>19000</v>
      </c>
    </row>
    <row r="23" customFormat="false" ht="12.75" hidden="false" customHeight="false" outlineLevel="0" collapsed="false">
      <c r="B23" s="24" t="s">
        <v>27</v>
      </c>
      <c r="C23" s="25" t="n">
        <f aca="false">+C20-C22</f>
        <v>16000</v>
      </c>
    </row>
    <row r="24" customFormat="false" ht="12.75" hidden="false" customHeight="false" outlineLevel="0" collapsed="false">
      <c r="B24" s="27" t="s">
        <v>5</v>
      </c>
      <c r="C24" s="28" t="n">
        <f aca="false">C23+C22</f>
        <v>35000</v>
      </c>
    </row>
    <row r="27" customFormat="false" ht="12.75" hidden="false" customHeight="false" outlineLevel="0" collapsed="false">
      <c r="B27" s="20" t="s">
        <v>2</v>
      </c>
      <c r="C27" s="20"/>
    </row>
    <row r="28" customFormat="false" ht="12.75" hidden="false" customHeight="false" outlineLevel="0" collapsed="false">
      <c r="B28" s="21" t="s">
        <v>28</v>
      </c>
      <c r="C28" s="22" t="n">
        <v>2000</v>
      </c>
    </row>
    <row r="29" customFormat="false" ht="12.75" hidden="false" customHeight="false" outlineLevel="0" collapsed="false">
      <c r="B29" s="21" t="s">
        <v>29</v>
      </c>
      <c r="C29" s="22" t="n">
        <f aca="false">C28*0.35</f>
        <v>700</v>
      </c>
    </row>
    <row r="30" customFormat="false" ht="12.75" hidden="false" customHeight="false" outlineLevel="0" collapsed="false">
      <c r="B30" s="21" t="s">
        <v>30</v>
      </c>
      <c r="C30" s="22" t="n">
        <f aca="false">+C28-C29</f>
        <v>1300</v>
      </c>
    </row>
    <row r="35" customFormat="false" ht="12.75" hidden="false" customHeight="false" outlineLevel="0" collapsed="false">
      <c r="A35" s="21" t="s">
        <v>31</v>
      </c>
    </row>
    <row r="37" customFormat="false" ht="12.75" hidden="false" customHeight="false" outlineLevel="0" collapsed="false">
      <c r="A37" s="0" t="s">
        <v>32</v>
      </c>
    </row>
    <row r="38" customFormat="false" ht="12.75" hidden="false" customHeight="false" outlineLevel="0" collapsed="false">
      <c r="B38" s="0" t="s">
        <v>33</v>
      </c>
      <c r="C38" s="0" t="n">
        <f aca="false">10000-2000</f>
        <v>8000</v>
      </c>
    </row>
    <row r="39" customFormat="false" ht="12.75" hidden="false" customHeight="false" outlineLevel="0" collapsed="false">
      <c r="B39" s="0" t="s">
        <v>34</v>
      </c>
      <c r="C39" s="0" t="n">
        <v>10</v>
      </c>
    </row>
    <row r="40" customFormat="false" ht="12.75" hidden="false" customHeight="false" outlineLevel="0" collapsed="false">
      <c r="B40" s="0" t="s">
        <v>35</v>
      </c>
      <c r="C40" s="0" t="n">
        <f aca="false">C38/C39</f>
        <v>800</v>
      </c>
    </row>
    <row r="42" customFormat="false" ht="12.75" hidden="false" customHeight="false" outlineLevel="0" collapsed="false">
      <c r="A42" s="0" t="s">
        <v>36</v>
      </c>
    </row>
    <row r="43" customFormat="false" ht="12.75" hidden="false" customHeight="false" outlineLevel="0" collapsed="false">
      <c r="B43" s="0" t="s">
        <v>37</v>
      </c>
    </row>
    <row r="46" customFormat="false" ht="12.75" hidden="false" customHeight="false" outlineLevel="0" collapsed="false">
      <c r="B46" s="0" t="s">
        <v>38</v>
      </c>
      <c r="C46" s="0" t="s">
        <v>39</v>
      </c>
      <c r="E46" s="0" t="n">
        <f aca="false">10000-8*C40</f>
        <v>3600</v>
      </c>
    </row>
    <row r="47" customFormat="false" ht="12.75" hidden="false" customHeight="false" outlineLevel="0" collapsed="false">
      <c r="B47" s="0" t="s">
        <v>40</v>
      </c>
      <c r="C47" s="0" t="s">
        <v>41</v>
      </c>
      <c r="E47" s="0" t="n">
        <f aca="false">MAX(E48:E49)</f>
        <v>1000</v>
      </c>
    </row>
    <row r="48" customFormat="false" ht="12.75" hidden="false" customHeight="false" outlineLevel="0" collapsed="false">
      <c r="D48" s="0" t="s">
        <v>42</v>
      </c>
      <c r="E48" s="0" t="n">
        <v>0</v>
      </c>
    </row>
    <row r="49" customFormat="false" ht="12.75" hidden="false" customHeight="false" outlineLevel="0" collapsed="false">
      <c r="B49" s="29"/>
      <c r="C49" s="30"/>
      <c r="D49" s="30" t="s">
        <v>43</v>
      </c>
      <c r="E49" s="30" t="n">
        <v>1000</v>
      </c>
    </row>
    <row r="50" customFormat="false" ht="12.75" hidden="false" customHeight="false" outlineLevel="0" collapsed="false">
      <c r="B50" s="0" t="s">
        <v>44</v>
      </c>
      <c r="D50" s="0" t="s">
        <v>45</v>
      </c>
      <c r="E50" s="0" t="n">
        <f aca="false">+E46-E47</f>
        <v>2600</v>
      </c>
    </row>
    <row r="52" customFormat="false" ht="12.75" hidden="false" customHeight="false" outlineLevel="0" collapsed="false">
      <c r="A52" s="0" t="s">
        <v>46</v>
      </c>
      <c r="B52" s="31" t="s">
        <v>47</v>
      </c>
    </row>
    <row r="53" customFormat="false" ht="12.75" hidden="false" customHeight="false" outlineLevel="0" collapsed="false">
      <c r="B53" s="0" t="s">
        <v>48</v>
      </c>
    </row>
    <row r="56" customFormat="false" ht="12.75" hidden="false" customHeight="false" outlineLevel="0" collapsed="false">
      <c r="B56" s="20" t="s">
        <v>2</v>
      </c>
      <c r="C56" s="20"/>
      <c r="D56" s="32" t="s">
        <v>49</v>
      </c>
      <c r="E56" s="32" t="s">
        <v>50</v>
      </c>
    </row>
    <row r="57" customFormat="false" ht="12.75" hidden="false" customHeight="false" outlineLevel="0" collapsed="false">
      <c r="B57" s="21" t="s">
        <v>28</v>
      </c>
      <c r="C57" s="22" t="n">
        <f aca="false">+C28</f>
        <v>2000</v>
      </c>
      <c r="D57" s="33" t="n">
        <f aca="false">-E50</f>
        <v>-2600</v>
      </c>
      <c r="E57" s="22" t="n">
        <f aca="false">+C57+D57</f>
        <v>-600</v>
      </c>
    </row>
    <row r="58" customFormat="false" ht="12.75" hidden="false" customHeight="false" outlineLevel="0" collapsed="false">
      <c r="B58" s="21" t="s">
        <v>29</v>
      </c>
      <c r="C58" s="22" t="n">
        <f aca="false">+C29</f>
        <v>700</v>
      </c>
      <c r="D58" s="33" t="n">
        <f aca="false">+D57*35%</f>
        <v>-910</v>
      </c>
      <c r="E58" s="22" t="n">
        <f aca="false">E57*0.35</f>
        <v>-210</v>
      </c>
    </row>
    <row r="59" customFormat="false" ht="12.75" hidden="false" customHeight="false" outlineLevel="0" collapsed="false">
      <c r="B59" s="21" t="s">
        <v>30</v>
      </c>
      <c r="C59" s="22" t="n">
        <f aca="false">+C30</f>
        <v>1300</v>
      </c>
      <c r="D59" s="33" t="n">
        <f aca="false">+D57-D58</f>
        <v>-1690</v>
      </c>
      <c r="E59" s="22" t="n">
        <f aca="false">+E57-E58</f>
        <v>-390</v>
      </c>
    </row>
    <row r="61" customFormat="false" ht="12.75" hidden="false" customHeight="false" outlineLevel="0" collapsed="false">
      <c r="B61" s="20" t="s">
        <v>1</v>
      </c>
      <c r="C61" s="20"/>
    </row>
    <row r="63" customFormat="false" ht="12.75" hidden="false" customHeight="false" outlineLevel="0" collapsed="false">
      <c r="B63" s="21" t="s">
        <v>20</v>
      </c>
      <c r="C63" s="22" t="n">
        <v>15000</v>
      </c>
      <c r="E63" s="23" t="n">
        <f aca="false">+C63+D63</f>
        <v>15000</v>
      </c>
    </row>
    <row r="64" customFormat="false" ht="12.75" hidden="false" customHeight="false" outlineLevel="0" collapsed="false">
      <c r="C64" s="23"/>
      <c r="E64" s="23"/>
    </row>
    <row r="65" customFormat="false" ht="12.75" hidden="false" customHeight="false" outlineLevel="0" collapsed="false">
      <c r="B65" s="34" t="s">
        <v>21</v>
      </c>
      <c r="C65" s="23" t="n">
        <v>15000</v>
      </c>
      <c r="D65" s="33" t="n">
        <f aca="false">-E50</f>
        <v>-2600</v>
      </c>
      <c r="E65" s="23" t="n">
        <f aca="false">+C65+D65</f>
        <v>12400</v>
      </c>
    </row>
    <row r="66" customFormat="false" ht="12.75" hidden="false" customHeight="false" outlineLevel="0" collapsed="false">
      <c r="B66" s="34" t="s">
        <v>22</v>
      </c>
      <c r="C66" s="23" t="n">
        <v>5000</v>
      </c>
      <c r="E66" s="23" t="n">
        <f aca="false">+C66+D66</f>
        <v>5000</v>
      </c>
    </row>
    <row r="67" customFormat="false" ht="12.75" hidden="false" customHeight="false" outlineLevel="0" collapsed="false">
      <c r="B67" s="26" t="s">
        <v>23</v>
      </c>
      <c r="C67" s="22" t="n">
        <f aca="false">C65+C66</f>
        <v>20000</v>
      </c>
      <c r="E67" s="22" t="n">
        <f aca="false">E65+E66</f>
        <v>17400</v>
      </c>
    </row>
    <row r="68" customFormat="false" ht="12.75" hidden="false" customHeight="false" outlineLevel="0" collapsed="false">
      <c r="C68" s="23"/>
      <c r="E68" s="23"/>
    </row>
    <row r="69" customFormat="false" ht="12.75" hidden="false" customHeight="false" outlineLevel="0" collapsed="false">
      <c r="B69" s="27" t="s">
        <v>24</v>
      </c>
      <c r="C69" s="28" t="n">
        <f aca="false">+C67+C63</f>
        <v>35000</v>
      </c>
      <c r="E69" s="22" t="n">
        <f aca="false">+E67+E63</f>
        <v>32400</v>
      </c>
    </row>
    <row r="70" customFormat="false" ht="12.75" hidden="false" customHeight="false" outlineLevel="0" collapsed="false">
      <c r="B70" s="21"/>
      <c r="C70" s="22"/>
      <c r="E70" s="22"/>
    </row>
    <row r="71" customFormat="false" ht="12.75" hidden="false" customHeight="false" outlineLevel="0" collapsed="false">
      <c r="B71" s="21" t="s">
        <v>25</v>
      </c>
      <c r="C71" s="23" t="n">
        <v>1000</v>
      </c>
      <c r="D71" s="33" t="n">
        <f aca="false">+D58</f>
        <v>-910</v>
      </c>
      <c r="E71" s="23" t="n">
        <f aca="false">+C71+D71</f>
        <v>90.0000000000001</v>
      </c>
    </row>
    <row r="72" customFormat="false" ht="12.75" hidden="false" customHeight="false" outlineLevel="0" collapsed="false">
      <c r="B72" s="34" t="s">
        <v>26</v>
      </c>
      <c r="C72" s="23" t="n">
        <v>19000</v>
      </c>
      <c r="E72" s="23" t="n">
        <f aca="false">+C72+D72</f>
        <v>19000</v>
      </c>
    </row>
    <row r="73" customFormat="false" ht="12.75" hidden="false" customHeight="false" outlineLevel="0" collapsed="false">
      <c r="B73" s="34" t="s">
        <v>27</v>
      </c>
      <c r="C73" s="23" t="n">
        <f aca="false">+C69-C72-C71</f>
        <v>15000</v>
      </c>
      <c r="D73" s="33" t="n">
        <f aca="false">+D59</f>
        <v>-1690</v>
      </c>
      <c r="E73" s="23" t="n">
        <f aca="false">+C73+D73</f>
        <v>13310</v>
      </c>
    </row>
    <row r="74" customFormat="false" ht="12.75" hidden="false" customHeight="false" outlineLevel="0" collapsed="false">
      <c r="B74" s="27" t="s">
        <v>5</v>
      </c>
      <c r="C74" s="28" t="n">
        <f aca="false">C73+C72+C71</f>
        <v>35000</v>
      </c>
      <c r="E74" s="22" t="n">
        <f aca="false">E73+E72+E71</f>
        <v>32400</v>
      </c>
    </row>
  </sheetData>
  <mergeCells count="4">
    <mergeCell ref="B13:C13"/>
    <mergeCell ref="B27:C27"/>
    <mergeCell ref="B56:C56"/>
    <mergeCell ref="B61:C6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2023-08-05T10:18:21Z</dcterms:created>
  <dc:creator>Marcelo Ortiz M.</dc:creator>
  <dc:description/>
  <dc:language>en-US</dc:language>
  <cp:lastModifiedBy/>
  <dcterms:modified xsi:type="dcterms:W3CDTF">2024-10-22T18:01:20Z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