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C:\Users\u167856\Dropbox\UPF\Managerial Accounting\2022-2023\Slides\"/>
    </mc:Choice>
  </mc:AlternateContent>
  <xr:revisionPtr revIDLastSave="0" documentId="13_ncr:1_{5909A70B-60E3-474A-99F4-FFAC006FEC35}" xr6:coauthVersionLast="47" xr6:coauthVersionMax="47" xr10:uidLastSave="{00000000-0000-0000-0000-000000000000}"/>
  <bookViews>
    <workbookView xWindow="-108" yWindow="-108" windowWidth="23256" windowHeight="12576" firstSheet="1" activeTab="1" xr2:uid="{C5C6C112-0AB6-43A7-8B8E-9409AF4D06AB}"/>
  </bookViews>
  <sheets>
    <sheet name="Traditional" sheetId="1" r:id="rId1"/>
    <sheet name="ABC"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2" l="1"/>
  <c r="C17" i="1"/>
  <c r="D46" i="2"/>
  <c r="D47" i="2" s="1"/>
  <c r="D53" i="2" s="1"/>
  <c r="D54" i="2" s="1"/>
  <c r="E46" i="2"/>
  <c r="C45" i="2"/>
  <c r="D45" i="2"/>
  <c r="E45" i="2"/>
  <c r="D44" i="2"/>
  <c r="E44" i="2"/>
  <c r="C44" i="2"/>
  <c r="D40" i="2"/>
  <c r="E40" i="2"/>
  <c r="C36" i="2"/>
  <c r="C40" i="2" s="1"/>
  <c r="C46" i="2" s="1"/>
  <c r="D36" i="2"/>
  <c r="E36" i="2"/>
  <c r="C37" i="2"/>
  <c r="D37" i="2"/>
  <c r="F37" i="2" s="1"/>
  <c r="E37" i="2"/>
  <c r="C38" i="2"/>
  <c r="F38" i="2" s="1"/>
  <c r="D38" i="2"/>
  <c r="E38" i="2"/>
  <c r="C39" i="2"/>
  <c r="F39" i="2" s="1"/>
  <c r="D39" i="2"/>
  <c r="E39" i="2"/>
  <c r="D35" i="2"/>
  <c r="E35" i="2"/>
  <c r="F36" i="2"/>
  <c r="D29" i="2"/>
  <c r="F16" i="2"/>
  <c r="E25" i="2" s="1"/>
  <c r="F25" i="2" s="1"/>
  <c r="F17" i="2"/>
  <c r="E26" i="2" s="1"/>
  <c r="F26" i="2" s="1"/>
  <c r="F18" i="2"/>
  <c r="E27" i="2" s="1"/>
  <c r="F27" i="2" s="1"/>
  <c r="F19" i="2"/>
  <c r="E28" i="2" s="1"/>
  <c r="F28" i="2" s="1"/>
  <c r="F15" i="2"/>
  <c r="E24" i="2" s="1"/>
  <c r="F24" i="2" s="1"/>
  <c r="C9" i="2"/>
  <c r="C1" i="2"/>
  <c r="D32" i="1"/>
  <c r="E32" i="1"/>
  <c r="D31" i="1"/>
  <c r="E31" i="1"/>
  <c r="E25" i="1"/>
  <c r="D25" i="1"/>
  <c r="E24" i="1"/>
  <c r="D24" i="1"/>
  <c r="C23" i="1"/>
  <c r="D23" i="1"/>
  <c r="E23" i="1"/>
  <c r="D22" i="1"/>
  <c r="E22" i="1"/>
  <c r="C22" i="1"/>
  <c r="E19" i="1"/>
  <c r="D19" i="1"/>
  <c r="C19" i="1"/>
  <c r="C24" i="1" s="1"/>
  <c r="C25" i="1" s="1"/>
  <c r="C31" i="1" s="1"/>
  <c r="C32" i="1" s="1"/>
  <c r="F18" i="1"/>
  <c r="F17" i="1"/>
  <c r="E17" i="1"/>
  <c r="D17" i="1"/>
  <c r="D16" i="1"/>
  <c r="E16" i="1"/>
  <c r="F16" i="1"/>
  <c r="C16" i="1"/>
  <c r="F15" i="1"/>
  <c r="C11" i="1"/>
  <c r="C47" i="2" l="1"/>
  <c r="C53" i="2" s="1"/>
  <c r="C54" i="2" s="1"/>
  <c r="E47" i="2"/>
  <c r="E53" i="2" s="1"/>
  <c r="E54" i="2" s="1"/>
  <c r="F35" i="2"/>
  <c r="F40" i="2" s="1"/>
</calcChain>
</file>

<file path=xl/sharedStrings.xml><?xml version="1.0" encoding="utf-8"?>
<sst xmlns="http://schemas.openxmlformats.org/spreadsheetml/2006/main" count="114" uniqueCount="60">
  <si>
    <t>Basic</t>
  </si>
  <si>
    <t>Extended</t>
  </si>
  <si>
    <t>Professional</t>
  </si>
  <si>
    <t>Direct Materials per Unit</t>
  </si>
  <si>
    <t>Direct Labor per Unit</t>
  </si>
  <si>
    <t>Overhead per Unit</t>
  </si>
  <si>
    <t>?</t>
  </si>
  <si>
    <r>
      <rPr>
        <sz val="11"/>
        <color rgb="FF000000"/>
        <rFont val="Calibri"/>
      </rPr>
      <t xml:space="preserve">The company determines the overhead rate based on </t>
    </r>
    <r>
      <rPr>
        <sz val="11"/>
        <color rgb="FFFF0000"/>
        <rFont val="Calibri"/>
      </rPr>
      <t>direct labor hours</t>
    </r>
  </si>
  <si>
    <t>STEP 1</t>
  </si>
  <si>
    <t>At the beginning of the year the company estimates the following:</t>
  </si>
  <si>
    <t>Total Overhead Costs</t>
  </si>
  <si>
    <r>
      <rPr>
        <sz val="11"/>
        <color rgb="FF000000"/>
        <rFont val="Calibri"/>
      </rPr>
      <t xml:space="preserve">Total </t>
    </r>
    <r>
      <rPr>
        <sz val="11"/>
        <color rgb="FFFF0000"/>
        <rFont val="Calibri"/>
      </rPr>
      <t>direct labor hours</t>
    </r>
  </si>
  <si>
    <t>STEP 2</t>
  </si>
  <si>
    <t>Overhead rate</t>
  </si>
  <si>
    <t>per labor hour</t>
  </si>
  <si>
    <t>STEP 3</t>
  </si>
  <si>
    <t>Total</t>
  </si>
  <si>
    <t>Direct Labor hours per product</t>
  </si>
  <si>
    <t xml:space="preserve"> (estimated)</t>
  </si>
  <si>
    <t>Overhead rate per direct labor hour</t>
  </si>
  <si>
    <t>Overhead assign per product</t>
  </si>
  <si>
    <t>Number Units</t>
  </si>
  <si>
    <t>(estimated)</t>
  </si>
  <si>
    <t>Overhead assign per unit</t>
  </si>
  <si>
    <t>Direct Materials per unit</t>
  </si>
  <si>
    <t>Direct Labor per unit</t>
  </si>
  <si>
    <t>Overhead per unit</t>
  </si>
  <si>
    <t>Cost per unit</t>
  </si>
  <si>
    <t>Extra</t>
  </si>
  <si>
    <t>Compute the gross profit per unit</t>
  </si>
  <si>
    <t>Sales Price</t>
  </si>
  <si>
    <t>Cost per unit (traditional)</t>
  </si>
  <si>
    <t>Gross profit per unit</t>
  </si>
  <si>
    <t>Total Overhead Cost</t>
  </si>
  <si>
    <t>Steps 1 and 2</t>
  </si>
  <si>
    <t>Activities</t>
  </si>
  <si>
    <t>Estimated Overhead Costs</t>
  </si>
  <si>
    <t>Setting up machines</t>
  </si>
  <si>
    <t>Purchasing materials</t>
  </si>
  <si>
    <t>Quality inspection</t>
  </si>
  <si>
    <t>Assembling products</t>
  </si>
  <si>
    <t>Technological production</t>
  </si>
  <si>
    <t>Step 3</t>
  </si>
  <si>
    <t>Identify the cost driver for each activity, and estimate an annual activity for each driver.</t>
  </si>
  <si>
    <t>Expected Cost drivers activities</t>
  </si>
  <si>
    <t>Cost drivers</t>
  </si>
  <si>
    <t>Total Activity</t>
  </si>
  <si>
    <t># Machine setups</t>
  </si>
  <si>
    <t># Purchases requests</t>
  </si>
  <si>
    <t># Inspectors Hrs.</t>
  </si>
  <si>
    <t># Parts requiring labor</t>
  </si>
  <si>
    <t># Machine hours</t>
  </si>
  <si>
    <t>Step 4</t>
  </si>
  <si>
    <t>Compute the predetermined overhead for each cost driver</t>
  </si>
  <si>
    <t>Cost driver</t>
  </si>
  <si>
    <t>ABC rate per activity</t>
  </si>
  <si>
    <t>Step 5</t>
  </si>
  <si>
    <t>Allocate overhead costs to products.</t>
  </si>
  <si>
    <t>Expected Overhead cost per activity</t>
  </si>
  <si>
    <t>Total Overhead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</si>
</sst>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_([$€-2]\ * #,##0.00_);_([$€-2]\ * \(#,##0.00\);_([$€-2]\ * &quot;-&quot;??_);_(@_)"/>
    <numFmt numFmtId="167" formatCode="_([$€-2]\ * #,##0_);_([$€-2]\ * \(#,##0\);_([$€-2]\ * &quot;-&quot;??_);_(@_)"/>
    <numFmt numFmtId="168" formatCode="_(* #,##0_);_(* \(#,##0\);_(* &quot;-&quot;??_);_(@_)"/>
    <numFmt numFmtId="169" formatCode="_-* #,##0\ _€_-;\-* #,##0\ _€_-;_-* &quot;-&quot;??\ _€_-;_-@_-"/>
    <numFmt numFmtId="170" formatCode="_-[$€-2]\ * #,##0_-;\-[$€-2]\ * #,##0_-;_-[$€-2]\ * &quot;-&quot;??_-;_-@_-"/>
  </numFmts>
  <fonts count="9">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rgb="FF000000"/>
      <name val="Calibri"/>
    </font>
    <font>
      <sz val="11"/>
      <color rgb="FFFF0000"/>
      <name val="Calibri"/>
    </font>
    <font>
      <sz val="11"/>
      <color theme="1"/>
      <name val="Calibri"/>
    </font>
    <font>
      <sz val="11"/>
      <color rgb="FF4472C4"/>
      <name val="Calibri"/>
      <family val="2"/>
      <scheme val="minor"/>
    </font>
  </fonts>
  <fills count="3">
    <fill>
      <patternFill patternType="none"/>
    </fill>
    <fill>
      <patternFill patternType="gray125"/>
    </fill>
    <fill>
      <patternFill patternType="solid">
        <fgColor theme="4"/>
        <bgColor indexed="64"/>
      </patternFill>
    </fill>
  </fills>
  <borders count="4">
    <border>
      <left/>
      <right/>
      <top/>
      <bottom/>
      <diagonal/>
    </border>
    <border>
      <left/>
      <right/>
      <top/>
      <bottom style="double">
        <color indexed="64"/>
      </bottom>
      <diagonal/>
    </border>
    <border>
      <left/>
      <right/>
      <top style="double">
        <color indexed="64"/>
      </top>
      <bottom style="thin">
        <color indexed="64"/>
      </bottom>
      <diagonal/>
    </border>
    <border>
      <left/>
      <right/>
      <top/>
      <bottom style="thin">
        <color indexed="64"/>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31">
    <xf numFmtId="0" fontId="0" fillId="0" borderId="0" xfId="0"/>
    <xf numFmtId="166" fontId="0" fillId="0" borderId="0" xfId="0" applyNumberFormat="1"/>
    <xf numFmtId="167" fontId="0" fillId="0" borderId="0" xfId="0" applyNumberFormat="1"/>
    <xf numFmtId="168" fontId="0" fillId="0" borderId="0" xfId="1" applyNumberFormat="1" applyFont="1"/>
    <xf numFmtId="166" fontId="0" fillId="0" borderId="0" xfId="2" applyNumberFormat="1" applyFont="1"/>
    <xf numFmtId="0" fontId="3" fillId="0" borderId="0" xfId="0" applyFont="1"/>
    <xf numFmtId="0" fontId="4" fillId="2" borderId="0" xfId="0" applyFont="1" applyFill="1"/>
    <xf numFmtId="166" fontId="0" fillId="0" borderId="0" xfId="0" applyNumberFormat="1" applyAlignment="1">
      <alignment horizontal="center"/>
    </xf>
    <xf numFmtId="167" fontId="0" fillId="0" borderId="0" xfId="0" applyNumberFormat="1" applyAlignment="1">
      <alignment horizontal="center"/>
    </xf>
    <xf numFmtId="0" fontId="0" fillId="0" borderId="0" xfId="0" applyAlignment="1">
      <alignment horizontal="center"/>
    </xf>
    <xf numFmtId="0" fontId="4" fillId="2" borderId="1" xfId="0" applyFont="1" applyFill="1" applyBorder="1"/>
    <xf numFmtId="167" fontId="0" fillId="0" borderId="1" xfId="0" applyNumberFormat="1" applyBorder="1"/>
    <xf numFmtId="0" fontId="4" fillId="2" borderId="2" xfId="0" applyFont="1" applyFill="1" applyBorder="1"/>
    <xf numFmtId="166" fontId="0" fillId="0" borderId="2" xfId="0" applyNumberFormat="1" applyBorder="1"/>
    <xf numFmtId="0" fontId="0" fillId="0" borderId="3" xfId="0" applyBorder="1"/>
    <xf numFmtId="166" fontId="0" fillId="0" borderId="3" xfId="0" applyNumberFormat="1" applyBorder="1"/>
    <xf numFmtId="0" fontId="0" fillId="0" borderId="1" xfId="0" applyBorder="1"/>
    <xf numFmtId="166" fontId="0" fillId="0" borderId="1" xfId="0" applyNumberFormat="1" applyBorder="1"/>
    <xf numFmtId="167" fontId="4" fillId="2" borderId="0" xfId="0" applyNumberFormat="1" applyFont="1" applyFill="1"/>
    <xf numFmtId="167" fontId="0" fillId="0" borderId="0" xfId="2" applyNumberFormat="1" applyFont="1"/>
    <xf numFmtId="166" fontId="2" fillId="0" borderId="3" xfId="0" applyNumberFormat="1" applyFont="1" applyBorder="1"/>
    <xf numFmtId="0" fontId="4" fillId="2" borderId="0" xfId="0" applyFont="1" applyFill="1" applyAlignment="1">
      <alignment horizontal="center"/>
    </xf>
    <xf numFmtId="0" fontId="7" fillId="0" borderId="0" xfId="0" applyFont="1"/>
    <xf numFmtId="169" fontId="8" fillId="0" borderId="0" xfId="0" applyNumberFormat="1" applyFont="1"/>
    <xf numFmtId="168" fontId="8" fillId="0" borderId="0" xfId="1" applyNumberFormat="1" applyFont="1"/>
    <xf numFmtId="169" fontId="8" fillId="0" borderId="0" xfId="0" applyNumberFormat="1" applyFont="1" applyAlignment="1">
      <alignment horizontal="center"/>
    </xf>
    <xf numFmtId="0" fontId="8" fillId="0" borderId="0" xfId="0" applyFont="1"/>
    <xf numFmtId="170" fontId="0" fillId="0" borderId="0" xfId="1" applyNumberFormat="1" applyFont="1"/>
    <xf numFmtId="170" fontId="0" fillId="0" borderId="1" xfId="1" applyNumberFormat="1" applyFont="1" applyBorder="1"/>
    <xf numFmtId="170" fontId="0" fillId="0" borderId="0" xfId="0" applyNumberFormat="1"/>
    <xf numFmtId="0" fontId="4" fillId="2" borderId="0" xfId="0" applyFont="1" applyFill="1" applyAlignment="1">
      <alignment horizontal="center"/>
    </xf>
  </cellXfs>
  <cellStyles count="3">
    <cellStyle name="Millares" xfId="1" builtinId="3"/>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609600</xdr:colOff>
      <xdr:row>0</xdr:row>
      <xdr:rowOff>0</xdr:rowOff>
    </xdr:from>
    <xdr:to>
      <xdr:col>13</xdr:col>
      <xdr:colOff>57150</xdr:colOff>
      <xdr:row>11</xdr:row>
      <xdr:rowOff>57150</xdr:rowOff>
    </xdr:to>
    <xdr:sp macro="" textlink="">
      <xdr:nvSpPr>
        <xdr:cNvPr id="2" name="CuadroTexto 1">
          <a:extLst>
            <a:ext uri="{FF2B5EF4-FFF2-40B4-BE49-F238E27FC236}">
              <a16:creationId xmlns:a16="http://schemas.microsoft.com/office/drawing/2014/main" id="{2614FA4C-F2A7-E553-F8AA-E7E5D4397C61}"/>
            </a:ext>
          </a:extLst>
        </xdr:cNvPr>
        <xdr:cNvSpPr txBox="1"/>
      </xdr:nvSpPr>
      <xdr:spPr>
        <a:xfrm>
          <a:off x="7743825" y="0"/>
          <a:ext cx="4695825" cy="20669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Example: Melody Electronics Inc. manufactures digital audio mixers.</a:t>
          </a:r>
        </a:p>
        <a:p>
          <a:pPr marL="0" indent="0" algn="l"/>
          <a:r>
            <a:rPr lang="en-US" sz="1100">
              <a:latin typeface="+mn-lt"/>
              <a:ea typeface="+mn-lt"/>
              <a:cs typeface="+mn-lt"/>
            </a:rPr>
            <a:t>Their portfolio of products includes 3 mixers: basic, extended, and professional. The price value is 20, 25, and 30 euros, respectively. The company estimates that the total overhead cost is 2.500.000 euros. Using the cost information below, how profitable is each product?</a:t>
          </a:r>
        </a:p>
        <a:p>
          <a:pPr marL="0" indent="0" algn="l"/>
          <a:endParaRPr lang="en-US" sz="1100">
            <a:latin typeface="+mn-lt"/>
            <a:ea typeface="+mn-lt"/>
            <a:cs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525780</xdr:colOff>
      <xdr:row>32</xdr:row>
      <xdr:rowOff>68580</xdr:rowOff>
    </xdr:from>
    <xdr:to>
      <xdr:col>12</xdr:col>
      <xdr:colOff>510540</xdr:colOff>
      <xdr:row>41</xdr:row>
      <xdr:rowOff>129540</xdr:rowOff>
    </xdr:to>
    <xdr:sp macro="" textlink="">
      <xdr:nvSpPr>
        <xdr:cNvPr id="2" name="TextBox 1">
          <a:extLst>
            <a:ext uri="{FF2B5EF4-FFF2-40B4-BE49-F238E27FC236}">
              <a16:creationId xmlns:a16="http://schemas.microsoft.com/office/drawing/2014/main" id="{1A0C2A4E-F20C-4D25-ACDB-ED3A20153766}"/>
            </a:ext>
          </a:extLst>
        </xdr:cNvPr>
        <xdr:cNvSpPr txBox="1"/>
      </xdr:nvSpPr>
      <xdr:spPr>
        <a:xfrm>
          <a:off x="7993380" y="5951220"/>
          <a:ext cx="3642360" cy="1722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lt"/>
              <a:cs typeface="+mn-lt"/>
            </a:rPr>
            <a:t>This analysis revealed that the Basic Mixer generates a loss for every unit sold. </a:t>
          </a:r>
        </a:p>
        <a:p>
          <a:pPr marL="0" indent="0"/>
          <a:endParaRPr lang="en-US" sz="1100">
            <a:solidFill>
              <a:schemeClr val="dk1"/>
            </a:solidFill>
            <a:latin typeface="+mn-lt"/>
            <a:ea typeface="+mn-lt"/>
            <a:cs typeface="+mn-lt"/>
          </a:endParaRPr>
        </a:p>
        <a:p>
          <a:pPr marL="0" indent="0"/>
          <a:r>
            <a:rPr lang="en-US" sz="1100">
              <a:solidFill>
                <a:schemeClr val="dk1"/>
              </a:solidFill>
              <a:latin typeface="+mn-lt"/>
              <a:ea typeface="+mn-lt"/>
              <a:cs typeface="+mn-lt"/>
            </a:rPr>
            <a:t>Conclusion: Increase its sale price or improve cost efficiency.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A60E-6398-4610-A4FD-9EB929016D27}">
  <dimension ref="A1:G32"/>
  <sheetViews>
    <sheetView workbookViewId="0">
      <selection activeCell="C29" sqref="C29:E29"/>
    </sheetView>
  </sheetViews>
  <sheetFormatPr defaultRowHeight="14.45"/>
  <cols>
    <col min="2" max="2" width="55.5703125" bestFit="1" customWidth="1"/>
    <col min="3" max="3" width="13" bestFit="1" customWidth="1"/>
    <col min="4" max="4" width="15.140625" bestFit="1" customWidth="1"/>
    <col min="5" max="5" width="14.140625" bestFit="1" customWidth="1"/>
    <col min="6" max="6" width="14.7109375" bestFit="1" customWidth="1"/>
  </cols>
  <sheetData>
    <row r="1" spans="1:7">
      <c r="C1" s="21" t="s">
        <v>0</v>
      </c>
      <c r="D1" s="21" t="s">
        <v>1</v>
      </c>
      <c r="E1" s="21" t="s">
        <v>2</v>
      </c>
    </row>
    <row r="2" spans="1:7">
      <c r="B2" s="6" t="s">
        <v>3</v>
      </c>
      <c r="C2" s="7">
        <v>3.5</v>
      </c>
      <c r="D2" s="7">
        <v>6</v>
      </c>
      <c r="E2" s="7">
        <v>11.7</v>
      </c>
    </row>
    <row r="3" spans="1:7">
      <c r="B3" s="6" t="s">
        <v>4</v>
      </c>
      <c r="C3" s="7">
        <v>10</v>
      </c>
      <c r="D3" s="7">
        <v>2.75</v>
      </c>
      <c r="E3" s="7">
        <v>4.3</v>
      </c>
    </row>
    <row r="4" spans="1:7">
      <c r="B4" s="6" t="s">
        <v>5</v>
      </c>
      <c r="C4" s="9" t="s">
        <v>6</v>
      </c>
      <c r="D4" s="9" t="s">
        <v>6</v>
      </c>
      <c r="E4" s="9" t="s">
        <v>6</v>
      </c>
    </row>
    <row r="6" spans="1:7" ht="15">
      <c r="A6" s="22" t="s">
        <v>7</v>
      </c>
    </row>
    <row r="7" spans="1:7">
      <c r="A7" s="5" t="s">
        <v>8</v>
      </c>
      <c r="B7" t="s">
        <v>9</v>
      </c>
    </row>
    <row r="8" spans="1:7">
      <c r="A8" s="5"/>
      <c r="B8" t="s">
        <v>10</v>
      </c>
      <c r="C8" s="2">
        <v>2500000</v>
      </c>
    </row>
    <row r="9" spans="1:7" ht="15">
      <c r="A9" s="5"/>
      <c r="B9" s="22" t="s">
        <v>11</v>
      </c>
      <c r="C9" s="24">
        <v>1250000</v>
      </c>
    </row>
    <row r="10" spans="1:7">
      <c r="A10" s="5"/>
    </row>
    <row r="11" spans="1:7">
      <c r="A11" s="5" t="s">
        <v>12</v>
      </c>
      <c r="B11" t="s">
        <v>13</v>
      </c>
      <c r="C11" s="4">
        <f>C8/C9</f>
        <v>2</v>
      </c>
      <c r="D11" t="s">
        <v>14</v>
      </c>
    </row>
    <row r="12" spans="1:7">
      <c r="A12" s="5"/>
    </row>
    <row r="13" spans="1:7">
      <c r="A13" s="5"/>
    </row>
    <row r="14" spans="1:7">
      <c r="A14" s="5" t="s">
        <v>15</v>
      </c>
      <c r="C14" s="21" t="s">
        <v>0</v>
      </c>
      <c r="D14" s="21" t="s">
        <v>1</v>
      </c>
      <c r="E14" s="21" t="s">
        <v>2</v>
      </c>
      <c r="F14" s="21" t="s">
        <v>16</v>
      </c>
    </row>
    <row r="15" spans="1:7" ht="15">
      <c r="B15" s="6" t="s">
        <v>17</v>
      </c>
      <c r="C15" s="25">
        <v>350000</v>
      </c>
      <c r="D15" s="25">
        <v>400000</v>
      </c>
      <c r="E15" s="25">
        <v>500000</v>
      </c>
      <c r="F15" s="23">
        <f>SUM(C15:E15)</f>
        <v>1250000</v>
      </c>
      <c r="G15" s="26" t="s">
        <v>18</v>
      </c>
    </row>
    <row r="16" spans="1:7">
      <c r="B16" t="s">
        <v>19</v>
      </c>
      <c r="C16" s="8">
        <f>$C$11</f>
        <v>2</v>
      </c>
      <c r="D16" s="8">
        <f t="shared" ref="D16:F16" si="0">$C$11</f>
        <v>2</v>
      </c>
      <c r="E16" s="8">
        <f t="shared" si="0"/>
        <v>2</v>
      </c>
      <c r="F16" s="8">
        <f t="shared" si="0"/>
        <v>2</v>
      </c>
    </row>
    <row r="17" spans="1:7">
      <c r="B17" t="s">
        <v>20</v>
      </c>
      <c r="C17" s="8">
        <f>C16*C15</f>
        <v>700000</v>
      </c>
      <c r="D17" s="8">
        <f t="shared" ref="D17:F18" si="1">D16*D15</f>
        <v>800000</v>
      </c>
      <c r="E17" s="8">
        <f t="shared" si="1"/>
        <v>1000000</v>
      </c>
      <c r="F17" s="2">
        <f t="shared" si="1"/>
        <v>2500000</v>
      </c>
    </row>
    <row r="18" spans="1:7" ht="15">
      <c r="B18" t="s">
        <v>21</v>
      </c>
      <c r="C18" s="24">
        <v>140000</v>
      </c>
      <c r="D18" s="24">
        <v>100000</v>
      </c>
      <c r="E18" s="24">
        <v>250000</v>
      </c>
      <c r="F18" s="24">
        <f t="shared" si="1"/>
        <v>5000000</v>
      </c>
      <c r="G18" s="26" t="s">
        <v>22</v>
      </c>
    </row>
    <row r="19" spans="1:7">
      <c r="B19" t="s">
        <v>23</v>
      </c>
      <c r="C19" s="2">
        <f>C17/C18</f>
        <v>5</v>
      </c>
      <c r="D19" s="2">
        <f>D17/D18</f>
        <v>8</v>
      </c>
      <c r="E19" s="2">
        <f>E17/E18</f>
        <v>4</v>
      </c>
    </row>
    <row r="21" spans="1:7">
      <c r="C21" s="21" t="s">
        <v>0</v>
      </c>
      <c r="D21" s="21" t="s">
        <v>1</v>
      </c>
      <c r="E21" s="21" t="s">
        <v>2</v>
      </c>
    </row>
    <row r="22" spans="1:7">
      <c r="B22" s="6" t="s">
        <v>24</v>
      </c>
      <c r="C22" s="1">
        <f>C2</f>
        <v>3.5</v>
      </c>
      <c r="D22" s="1">
        <f t="shared" ref="D22:E23" si="2">D2</f>
        <v>6</v>
      </c>
      <c r="E22" s="1">
        <f t="shared" si="2"/>
        <v>11.7</v>
      </c>
    </row>
    <row r="23" spans="1:7">
      <c r="B23" s="6" t="s">
        <v>25</v>
      </c>
      <c r="C23" s="1">
        <f>C3</f>
        <v>10</v>
      </c>
      <c r="D23" s="1">
        <f t="shared" si="2"/>
        <v>2.75</v>
      </c>
      <c r="E23" s="1">
        <f t="shared" si="2"/>
        <v>4.3</v>
      </c>
    </row>
    <row r="24" spans="1:7" ht="15" thickBot="1">
      <c r="B24" s="10" t="s">
        <v>26</v>
      </c>
      <c r="C24" s="11">
        <f>+C19</f>
        <v>5</v>
      </c>
      <c r="D24" s="11">
        <f>+D19</f>
        <v>8</v>
      </c>
      <c r="E24" s="11">
        <f>+E19</f>
        <v>4</v>
      </c>
    </row>
    <row r="25" spans="1:7" ht="15" thickTop="1">
      <c r="B25" s="12" t="s">
        <v>27</v>
      </c>
      <c r="C25" s="13">
        <f>SUM(C22:C24)</f>
        <v>18.5</v>
      </c>
      <c r="D25" s="13">
        <f>SUM(D22:D24)</f>
        <v>16.75</v>
      </c>
      <c r="E25" s="13">
        <f>SUM(E22:E24)</f>
        <v>20</v>
      </c>
    </row>
    <row r="28" spans="1:7">
      <c r="A28" s="5" t="s">
        <v>28</v>
      </c>
      <c r="B28" t="s">
        <v>29</v>
      </c>
    </row>
    <row r="29" spans="1:7">
      <c r="C29" s="21" t="s">
        <v>0</v>
      </c>
      <c r="D29" s="21" t="s">
        <v>1</v>
      </c>
      <c r="E29" s="21" t="s">
        <v>2</v>
      </c>
    </row>
    <row r="30" spans="1:7">
      <c r="B30" t="s">
        <v>30</v>
      </c>
      <c r="C30" s="1">
        <v>20</v>
      </c>
      <c r="D30" s="1">
        <v>25</v>
      </c>
      <c r="E30" s="1">
        <v>30</v>
      </c>
    </row>
    <row r="31" spans="1:7" ht="15" thickBot="1">
      <c r="B31" s="16" t="s">
        <v>31</v>
      </c>
      <c r="C31" s="17">
        <f>+C25</f>
        <v>18.5</v>
      </c>
      <c r="D31" s="17">
        <f t="shared" ref="D31:E31" si="3">+D25</f>
        <v>16.75</v>
      </c>
      <c r="E31" s="17">
        <f t="shared" si="3"/>
        <v>20</v>
      </c>
    </row>
    <row r="32" spans="1:7" ht="15" thickTop="1">
      <c r="B32" s="14" t="s">
        <v>32</v>
      </c>
      <c r="C32" s="15">
        <f>C30-C31</f>
        <v>1.5</v>
      </c>
      <c r="D32" s="15">
        <f t="shared" ref="D32:E32" si="4">D30-D31</f>
        <v>8.25</v>
      </c>
      <c r="E32" s="15">
        <f t="shared" si="4"/>
        <v>10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8277E-7676-4169-AFE5-207728478A89}">
  <dimension ref="A1:F54"/>
  <sheetViews>
    <sheetView tabSelected="1" topLeftCell="A21" workbookViewId="0">
      <selection activeCell="C51" sqref="C51:E51"/>
    </sheetView>
  </sheetViews>
  <sheetFormatPr defaultRowHeight="14.45"/>
  <cols>
    <col min="1" max="1" width="13.5703125" customWidth="1"/>
    <col min="2" max="2" width="21.85546875" bestFit="1" customWidth="1"/>
    <col min="3" max="4" width="22.7109375" bestFit="1" customWidth="1"/>
    <col min="5" max="5" width="13.5703125" bestFit="1" customWidth="1"/>
    <col min="6" max="6" width="17.7109375" bestFit="1" customWidth="1"/>
  </cols>
  <sheetData>
    <row r="1" spans="1:6">
      <c r="B1" s="6" t="s">
        <v>33</v>
      </c>
      <c r="C1" s="18">
        <f>+Traditional!C8</f>
        <v>2500000</v>
      </c>
    </row>
    <row r="3" spans="1:6">
      <c r="A3" s="5" t="s">
        <v>34</v>
      </c>
      <c r="B3" s="6" t="s">
        <v>35</v>
      </c>
      <c r="C3" s="6" t="s">
        <v>36</v>
      </c>
    </row>
    <row r="4" spans="1:6">
      <c r="B4" t="s">
        <v>37</v>
      </c>
      <c r="C4" s="2">
        <v>200000</v>
      </c>
    </row>
    <row r="5" spans="1:6">
      <c r="B5" t="s">
        <v>38</v>
      </c>
      <c r="C5" s="2">
        <v>500000</v>
      </c>
    </row>
    <row r="6" spans="1:6">
      <c r="B6" t="s">
        <v>39</v>
      </c>
      <c r="C6" s="2">
        <v>300000</v>
      </c>
    </row>
    <row r="7" spans="1:6">
      <c r="B7" t="s">
        <v>40</v>
      </c>
      <c r="C7" s="2">
        <v>600000</v>
      </c>
    </row>
    <row r="8" spans="1:6" ht="15" thickBot="1">
      <c r="B8" s="16" t="s">
        <v>41</v>
      </c>
      <c r="C8" s="11">
        <v>900000</v>
      </c>
    </row>
    <row r="9" spans="1:6" ht="15" thickTop="1">
      <c r="B9" t="s">
        <v>16</v>
      </c>
      <c r="C9" s="2">
        <f>SUM(C4:C8)</f>
        <v>2500000</v>
      </c>
    </row>
    <row r="11" spans="1:6">
      <c r="A11" s="5" t="s">
        <v>42</v>
      </c>
      <c r="B11" t="s">
        <v>43</v>
      </c>
    </row>
    <row r="12" spans="1:6">
      <c r="A12" s="5"/>
    </row>
    <row r="13" spans="1:6">
      <c r="B13" s="6"/>
      <c r="C13" s="30" t="s">
        <v>44</v>
      </c>
      <c r="D13" s="30"/>
      <c r="E13" s="30"/>
      <c r="F13" s="21"/>
    </row>
    <row r="14" spans="1:6">
      <c r="B14" s="6" t="s">
        <v>45</v>
      </c>
      <c r="C14" s="21" t="s">
        <v>0</v>
      </c>
      <c r="D14" s="21" t="s">
        <v>1</v>
      </c>
      <c r="E14" s="21" t="s">
        <v>2</v>
      </c>
      <c r="F14" s="6" t="s">
        <v>46</v>
      </c>
    </row>
    <row r="15" spans="1:6">
      <c r="B15" t="s">
        <v>47</v>
      </c>
      <c r="C15" s="3">
        <v>2000</v>
      </c>
      <c r="D15" s="3">
        <v>1500</v>
      </c>
      <c r="E15" s="3">
        <v>1500</v>
      </c>
      <c r="F15" s="3">
        <f>SUM(C15:E15)</f>
        <v>5000</v>
      </c>
    </row>
    <row r="16" spans="1:6">
      <c r="B16" t="s">
        <v>48</v>
      </c>
      <c r="C16" s="3">
        <v>5000</v>
      </c>
      <c r="D16" s="3">
        <v>4000</v>
      </c>
      <c r="E16" s="3">
        <v>1000</v>
      </c>
      <c r="F16" s="3">
        <f t="shared" ref="F16:F19" si="0">SUM(C16:E16)</f>
        <v>10000</v>
      </c>
    </row>
    <row r="17" spans="1:6">
      <c r="B17" t="s">
        <v>49</v>
      </c>
      <c r="C17" s="3">
        <v>10000</v>
      </c>
      <c r="D17" s="3">
        <v>9000</v>
      </c>
      <c r="E17" s="3">
        <v>1000</v>
      </c>
      <c r="F17" s="3">
        <f t="shared" si="0"/>
        <v>20000</v>
      </c>
    </row>
    <row r="18" spans="1:6">
      <c r="B18" t="s">
        <v>50</v>
      </c>
      <c r="C18" s="3">
        <v>15000</v>
      </c>
      <c r="D18" s="3">
        <v>3000</v>
      </c>
      <c r="E18" s="3">
        <v>12000</v>
      </c>
      <c r="F18" s="3">
        <f t="shared" si="0"/>
        <v>30000</v>
      </c>
    </row>
    <row r="19" spans="1:6">
      <c r="B19" t="s">
        <v>51</v>
      </c>
      <c r="C19" s="3">
        <v>80000</v>
      </c>
      <c r="D19" s="3">
        <v>60000</v>
      </c>
      <c r="E19" s="3">
        <v>10000</v>
      </c>
      <c r="F19" s="3">
        <f t="shared" si="0"/>
        <v>150000</v>
      </c>
    </row>
    <row r="21" spans="1:6">
      <c r="A21" s="5" t="s">
        <v>52</v>
      </c>
      <c r="B21" t="s">
        <v>53</v>
      </c>
    </row>
    <row r="23" spans="1:6">
      <c r="B23" s="6" t="s">
        <v>35</v>
      </c>
      <c r="C23" s="6" t="s">
        <v>54</v>
      </c>
      <c r="D23" s="6" t="s">
        <v>36</v>
      </c>
      <c r="E23" s="6" t="s">
        <v>46</v>
      </c>
      <c r="F23" s="6" t="s">
        <v>55</v>
      </c>
    </row>
    <row r="24" spans="1:6">
      <c r="B24" t="s">
        <v>37</v>
      </c>
      <c r="C24" t="s">
        <v>47</v>
      </c>
      <c r="D24" s="2">
        <v>200000</v>
      </c>
      <c r="E24" s="3">
        <f>+F15</f>
        <v>5000</v>
      </c>
      <c r="F24" s="19">
        <f>D24/E24</f>
        <v>40</v>
      </c>
    </row>
    <row r="25" spans="1:6">
      <c r="B25" t="s">
        <v>38</v>
      </c>
      <c r="C25" t="s">
        <v>48</v>
      </c>
      <c r="D25" s="2">
        <v>500000</v>
      </c>
      <c r="E25" s="3">
        <f>+F16</f>
        <v>10000</v>
      </c>
      <c r="F25" s="19">
        <f t="shared" ref="F25:F28" si="1">D25/E25</f>
        <v>50</v>
      </c>
    </row>
    <row r="26" spans="1:6">
      <c r="B26" t="s">
        <v>39</v>
      </c>
      <c r="C26" t="s">
        <v>49</v>
      </c>
      <c r="D26" s="2">
        <v>300000</v>
      </c>
      <c r="E26" s="3">
        <f>+F17</f>
        <v>20000</v>
      </c>
      <c r="F26" s="19">
        <f t="shared" si="1"/>
        <v>15</v>
      </c>
    </row>
    <row r="27" spans="1:6">
      <c r="B27" t="s">
        <v>40</v>
      </c>
      <c r="C27" t="s">
        <v>50</v>
      </c>
      <c r="D27" s="2">
        <v>600000</v>
      </c>
      <c r="E27" s="3">
        <f>+F18</f>
        <v>30000</v>
      </c>
      <c r="F27" s="19">
        <f t="shared" si="1"/>
        <v>20</v>
      </c>
    </row>
    <row r="28" spans="1:6" ht="15" thickBot="1">
      <c r="B28" s="16" t="s">
        <v>41</v>
      </c>
      <c r="C28" t="s">
        <v>51</v>
      </c>
      <c r="D28" s="11">
        <v>900000</v>
      </c>
      <c r="E28" s="3">
        <f>+F19</f>
        <v>150000</v>
      </c>
      <c r="F28" s="19">
        <f t="shared" si="1"/>
        <v>6</v>
      </c>
    </row>
    <row r="29" spans="1:6" ht="15" thickTop="1">
      <c r="B29" t="s">
        <v>16</v>
      </c>
      <c r="D29" s="2">
        <f>SUM(D24:D28)</f>
        <v>2500000</v>
      </c>
    </row>
    <row r="31" spans="1:6">
      <c r="A31" s="5" t="s">
        <v>56</v>
      </c>
      <c r="B31" t="s">
        <v>57</v>
      </c>
    </row>
    <row r="33" spans="2:6">
      <c r="B33" s="6"/>
      <c r="C33" s="30" t="s">
        <v>58</v>
      </c>
      <c r="D33" s="30"/>
      <c r="E33" s="30"/>
      <c r="F33" s="21"/>
    </row>
    <row r="34" spans="2:6">
      <c r="B34" s="6" t="s">
        <v>54</v>
      </c>
      <c r="C34" s="21" t="s">
        <v>0</v>
      </c>
      <c r="D34" s="21" t="s">
        <v>1</v>
      </c>
      <c r="E34" s="21" t="s">
        <v>2</v>
      </c>
      <c r="F34" s="6" t="s">
        <v>46</v>
      </c>
    </row>
    <row r="35" spans="2:6">
      <c r="B35" t="s">
        <v>47</v>
      </c>
      <c r="C35" s="27">
        <f>+C15*$F24</f>
        <v>80000</v>
      </c>
      <c r="D35" s="27">
        <f t="shared" ref="D35:E35" si="2">+D15*$F24</f>
        <v>60000</v>
      </c>
      <c r="E35" s="27">
        <f t="shared" si="2"/>
        <v>60000</v>
      </c>
      <c r="F35" s="27">
        <f>SUM(C35:E35)</f>
        <v>200000</v>
      </c>
    </row>
    <row r="36" spans="2:6">
      <c r="B36" t="s">
        <v>48</v>
      </c>
      <c r="C36" s="27">
        <f t="shared" ref="C36:E36" si="3">+C16*$F25</f>
        <v>250000</v>
      </c>
      <c r="D36" s="27">
        <f t="shared" si="3"/>
        <v>200000</v>
      </c>
      <c r="E36" s="27">
        <f t="shared" si="3"/>
        <v>50000</v>
      </c>
      <c r="F36" s="27">
        <f t="shared" ref="F36:F39" si="4">SUM(C36:E36)</f>
        <v>500000</v>
      </c>
    </row>
    <row r="37" spans="2:6">
      <c r="B37" t="s">
        <v>49</v>
      </c>
      <c r="C37" s="27">
        <f t="shared" ref="C37:E37" si="5">+C17*$F26</f>
        <v>150000</v>
      </c>
      <c r="D37" s="27">
        <f t="shared" si="5"/>
        <v>135000</v>
      </c>
      <c r="E37" s="27">
        <f t="shared" si="5"/>
        <v>15000</v>
      </c>
      <c r="F37" s="27">
        <f t="shared" si="4"/>
        <v>300000</v>
      </c>
    </row>
    <row r="38" spans="2:6">
      <c r="B38" t="s">
        <v>50</v>
      </c>
      <c r="C38" s="27">
        <f t="shared" ref="C38:E38" si="6">+C18*$F27</f>
        <v>300000</v>
      </c>
      <c r="D38" s="27">
        <f t="shared" si="6"/>
        <v>60000</v>
      </c>
      <c r="E38" s="27">
        <f t="shared" si="6"/>
        <v>240000</v>
      </c>
      <c r="F38" s="27">
        <f t="shared" si="4"/>
        <v>600000</v>
      </c>
    </row>
    <row r="39" spans="2:6" ht="15" thickBot="1">
      <c r="B39" s="16" t="s">
        <v>51</v>
      </c>
      <c r="C39" s="28">
        <f t="shared" ref="C39:E39" si="7">+C19*$F28</f>
        <v>480000</v>
      </c>
      <c r="D39" s="28">
        <f t="shared" si="7"/>
        <v>360000</v>
      </c>
      <c r="E39" s="28">
        <f t="shared" si="7"/>
        <v>60000</v>
      </c>
      <c r="F39" s="28">
        <f t="shared" si="4"/>
        <v>900000</v>
      </c>
    </row>
    <row r="40" spans="2:6" ht="15" thickTop="1">
      <c r="B40" t="s">
        <v>59</v>
      </c>
      <c r="C40" s="29">
        <f>SUM(C35:C39)</f>
        <v>1260000</v>
      </c>
      <c r="D40" s="29">
        <f t="shared" ref="D40:F40" si="8">SUM(D35:D39)</f>
        <v>815000</v>
      </c>
      <c r="E40" s="29">
        <f t="shared" si="8"/>
        <v>425000</v>
      </c>
      <c r="F40" s="29">
        <f t="shared" si="8"/>
        <v>2500000</v>
      </c>
    </row>
    <row r="43" spans="2:6">
      <c r="C43" s="21" t="s">
        <v>0</v>
      </c>
      <c r="D43" s="21" t="s">
        <v>1</v>
      </c>
      <c r="E43" s="21" t="s">
        <v>2</v>
      </c>
    </row>
    <row r="44" spans="2:6">
      <c r="B44" s="6" t="s">
        <v>24</v>
      </c>
      <c r="C44" s="1">
        <f>+Traditional!C22</f>
        <v>3.5</v>
      </c>
      <c r="D44" s="1">
        <f>+Traditional!D22</f>
        <v>6</v>
      </c>
      <c r="E44" s="1">
        <f>+Traditional!E22</f>
        <v>11.7</v>
      </c>
    </row>
    <row r="45" spans="2:6">
      <c r="B45" s="6" t="s">
        <v>25</v>
      </c>
      <c r="C45" s="1">
        <f>+Traditional!C23</f>
        <v>10</v>
      </c>
      <c r="D45" s="1">
        <f>+Traditional!D23</f>
        <v>2.75</v>
      </c>
      <c r="E45" s="1">
        <f>+Traditional!E23</f>
        <v>4.3</v>
      </c>
    </row>
    <row r="46" spans="2:6" ht="15" thickBot="1">
      <c r="B46" s="10" t="s">
        <v>26</v>
      </c>
      <c r="C46" s="17">
        <f>+C40/Traditional!C18</f>
        <v>9</v>
      </c>
      <c r="D46" s="17">
        <f>+D40/Traditional!D18</f>
        <v>8.15</v>
      </c>
      <c r="E46" s="17">
        <f>+E40/Traditional!E18</f>
        <v>1.7</v>
      </c>
    </row>
    <row r="47" spans="2:6" ht="15" thickTop="1">
      <c r="B47" s="12" t="s">
        <v>27</v>
      </c>
      <c r="C47" s="13">
        <f>SUM(C44:C46)</f>
        <v>22.5</v>
      </c>
      <c r="D47" s="13">
        <f>SUM(D44:D46)</f>
        <v>16.899999999999999</v>
      </c>
      <c r="E47" s="13">
        <f>SUM(E44:E46)</f>
        <v>17.7</v>
      </c>
    </row>
    <row r="50" spans="1:5">
      <c r="A50" s="5" t="s">
        <v>28</v>
      </c>
      <c r="B50" t="s">
        <v>29</v>
      </c>
    </row>
    <row r="51" spans="1:5">
      <c r="C51" s="21" t="s">
        <v>0</v>
      </c>
      <c r="D51" s="21" t="s">
        <v>1</v>
      </c>
      <c r="E51" s="21" t="s">
        <v>2</v>
      </c>
    </row>
    <row r="52" spans="1:5">
      <c r="B52" t="s">
        <v>30</v>
      </c>
      <c r="C52" s="1">
        <v>20</v>
      </c>
      <c r="D52" s="1">
        <v>25</v>
      </c>
      <c r="E52" s="1">
        <v>30</v>
      </c>
    </row>
    <row r="53" spans="1:5" ht="15" thickBot="1">
      <c r="B53" s="16" t="s">
        <v>31</v>
      </c>
      <c r="C53" s="17">
        <f>+C47</f>
        <v>22.5</v>
      </c>
      <c r="D53" s="17">
        <f t="shared" ref="D53:E53" si="9">+D47</f>
        <v>16.899999999999999</v>
      </c>
      <c r="E53" s="17">
        <f t="shared" si="9"/>
        <v>17.7</v>
      </c>
    </row>
    <row r="54" spans="1:5" ht="15" thickTop="1">
      <c r="B54" s="14" t="s">
        <v>32</v>
      </c>
      <c r="C54" s="20">
        <f>C52-C53</f>
        <v>-2.5</v>
      </c>
      <c r="D54" s="15">
        <f t="shared" ref="D54:E54" si="10">D52-D53</f>
        <v>8.1000000000000014</v>
      </c>
      <c r="E54" s="15">
        <f t="shared" si="10"/>
        <v>12.3</v>
      </c>
    </row>
  </sheetData>
  <mergeCells count="2">
    <mergeCell ref="C13:E13"/>
    <mergeCell ref="C33:E3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u167856</dc:creator>
  <cp:keywords/>
  <dc:description/>
  <cp:lastModifiedBy>Marcelo Ortiz</cp:lastModifiedBy>
  <cp:revision/>
  <dcterms:created xsi:type="dcterms:W3CDTF">2022-09-02T13:54:22Z</dcterms:created>
  <dcterms:modified xsi:type="dcterms:W3CDTF">2022-10-27T17:07:34Z</dcterms:modified>
  <cp:category/>
  <cp:contentStatus/>
</cp:coreProperties>
</file>