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mc:AlternateContent xmlns:mc="http://schemas.openxmlformats.org/markup-compatibility/2006">
    <mc:Choice Requires="x15">
      <x15ac:absPath xmlns:x15ac="http://schemas.microsoft.com/office/spreadsheetml/2010/11/ac" url="C:\Users\u167856\Dropbox\UPF\managerial_accounting\2023-2024\Seminars\"/>
    </mc:Choice>
  </mc:AlternateContent>
  <xr:revisionPtr revIDLastSave="0" documentId="8_{700003B5-79AD-4FB0-806B-C235FB96A8EE}" xr6:coauthVersionLast="47" xr6:coauthVersionMax="47" xr10:uidLastSave="{00000000-0000-0000-0000-000000000000}"/>
  <bookViews>
    <workbookView xWindow="-108" yWindow="-108" windowWidth="23256" windowHeight="12576" tabRatio="500" firstSheet="1" activeTab="1" xr2:uid="{00000000-000D-0000-FFFF-FFFF00000000}"/>
  </bookViews>
  <sheets>
    <sheet name="1_change_estimates" sheetId="1" r:id="rId1"/>
    <sheet name="2_special_items"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54" i="4" l="1"/>
  <c r="D52" i="4"/>
  <c r="D49" i="4"/>
  <c r="D44" i="4"/>
  <c r="C39" i="1"/>
  <c r="C45" i="1" s="1"/>
  <c r="C46" i="1" s="1"/>
  <c r="C34" i="1"/>
  <c r="C36" i="1" s="1"/>
  <c r="C41" i="1" s="1"/>
  <c r="C28" i="1"/>
  <c r="C29" i="1" s="1"/>
</calcChain>
</file>

<file path=xl/sharedStrings.xml><?xml version="1.0" encoding="utf-8"?>
<sst xmlns="http://schemas.openxmlformats.org/spreadsheetml/2006/main" count="77" uniqueCount="65">
  <si>
    <t>Part 1</t>
  </si>
  <si>
    <t>R:The renovation increases PPE (Equipment in particular)  and decreases cash by $15.000.</t>
  </si>
  <si>
    <t>Part 2</t>
  </si>
  <si>
    <t>historic cost</t>
  </si>
  <si>
    <t>accumulated depreciation</t>
  </si>
  <si>
    <t>residual value</t>
  </si>
  <si>
    <t>estimated life</t>
  </si>
  <si>
    <t>years</t>
  </si>
  <si>
    <t>depreciation per year</t>
  </si>
  <si>
    <t>years in books</t>
  </si>
  <si>
    <t>R: the machine was 2 years old.</t>
  </si>
  <si>
    <t>Part 3</t>
  </si>
  <si>
    <t>net book value</t>
  </si>
  <si>
    <t>renovation cost</t>
  </si>
  <si>
    <t>new book value</t>
  </si>
  <si>
    <t>new residual value</t>
  </si>
  <si>
    <t>new estimated life</t>
  </si>
  <si>
    <t>depreciation expense</t>
  </si>
  <si>
    <t>Part 4</t>
  </si>
  <si>
    <t>effect on net income</t>
  </si>
  <si>
    <t>R: the net income will increase by 1.183 euros that year relative to the base scenario. The company must inform in the 2013 report about the accounting change. No need to restate the 2012 report.</t>
  </si>
  <si>
    <t>For clarity, I will paste here the tables from the PDF, but students can just write down the numbers needed.</t>
  </si>
  <si>
    <t xml:space="preserve"> Other Operating Income [Table 4.30] </t>
  </si>
  <si>
    <t xml:space="preserve"> Breakdown of Special Items by Function [Table 4.31] </t>
  </si>
  <si>
    <t xml:space="preserve"> Gains on retirements of noncurrent assets </t>
  </si>
  <si>
    <t xml:space="preserve"> Production-related                                  </t>
  </si>
  <si>
    <t xml:space="preserve"> Reversals of impairment losses on receivables </t>
  </si>
  <si>
    <t xml:space="preserve"> Marketing- and distribution-related                 </t>
  </si>
  <si>
    <t xml:space="preserve"> Reversals of unutilized provisions   </t>
  </si>
  <si>
    <t xml:space="preserve"> Research- and development-related                   </t>
  </si>
  <si>
    <t xml:space="preserve"> Gains from derivative hedging transactions  </t>
  </si>
  <si>
    <t xml:space="preserve"> General-administration-related                       </t>
  </si>
  <si>
    <t xml:space="preserve">   -    </t>
  </si>
  <si>
    <t xml:space="preserve"> Miscellaneous operating income      </t>
  </si>
  <si>
    <t xml:space="preserve"> Other                                              </t>
  </si>
  <si>
    <t xml:space="preserve"> Total                               </t>
  </si>
  <si>
    <t xml:space="preserve"> Total                                              </t>
  </si>
  <si>
    <t xml:space="preserve"> of which special items              </t>
  </si>
  <si>
    <t xml:space="preserve"> Other Operating Expenses [Table 4.32] </t>
  </si>
  <si>
    <t xml:space="preserve"> Breakdown of Special Items by Function [Table 4.33] </t>
  </si>
  <si>
    <t xml:space="preserve">          </t>
  </si>
  <si>
    <t xml:space="preserve"> Losses on retirements of noncurrent assets </t>
  </si>
  <si>
    <t xml:space="preserve"> Impairment losses on receivables      </t>
  </si>
  <si>
    <t xml:space="preserve"> Expenses related to significant legal risks </t>
  </si>
  <si>
    <t xml:space="preserve"> Losses from derivative hedging transactions </t>
  </si>
  <si>
    <t xml:space="preserve"> Miscellaneous operating expenses       </t>
  </si>
  <si>
    <t xml:space="preserve"> Total                                </t>
  </si>
  <si>
    <t xml:space="preserve"> of which special items               </t>
  </si>
  <si>
    <t>1)</t>
  </si>
  <si>
    <t>Income before income taxes 2012</t>
  </si>
  <si>
    <t>2.1)</t>
  </si>
  <si>
    <t>other operating income / income before taxes</t>
  </si>
  <si>
    <t>Discussion: Other operating income is a relevant component in the company's income, around 30%.</t>
  </si>
  <si>
    <t>2.2)</t>
  </si>
  <si>
    <t>Discussion: Miscellaneous income includes: (1) impairment loss "reversal"; (2) adjustments in pension plans; (3) gains from break-up fee; (4) compensation from insurers given a fire.</t>
  </si>
  <si>
    <t>2.3)</t>
  </si>
  <si>
    <t>Other /Special items</t>
  </si>
  <si>
    <t>Discussion: 94% of the special income is not explained. Here in class, we can discuss managers' motivation to leave this item as a black box.</t>
  </si>
  <si>
    <t>2.4)</t>
  </si>
  <si>
    <t>Special items / Other operating expenses</t>
  </si>
  <si>
    <t>Discussion: almost 2/3 of the other expenses are driven by special items. The magnitude in 2011 and 2012 is also relevant. Remember: by its definition, "special items" should be unusual and infrequent. Apparently, they are not so infrequent in this company.</t>
  </si>
  <si>
    <t>Discussion: again, a large fraction of the special items are not explained.</t>
  </si>
  <si>
    <t>2.5)</t>
  </si>
  <si>
    <t>Discussion: Miscellaneous expenses include: (1) restructuring expenses in several subgroups of the company; (2) impairment losses of inventory (a product called Medrad) and patent value.</t>
  </si>
  <si>
    <t>None of them should be recurring expenses, but the restructuring process might take a few years, so a remaining fraction of these expenses might be included in the next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</si>
</sst>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C0A];[Red]\-#,##0\ [$€-C0A]"/>
    <numFmt numFmtId="165" formatCode="#,##0.00\ [$€-C0A];[Red]\-#,##0.00\ [$€-C0A]"/>
  </numFmts>
  <fonts count="3">
    <font>
      <sz val="10"/>
      <name val="Arial"/>
      <family val="2"/>
      <charset val="1"/>
    </font>
    <font>
      <sz val="10"/>
      <name val="Arial"/>
      <family val="2"/>
    </font>
    <font>
      <b/>
      <sz val="1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Border="0" applyAlignment="0" applyProtection="0"/>
  </cellStyleXfs>
  <cellXfs count="15">
    <xf numFmtId="0" fontId="0" fillId="0" borderId="0" xfId="0"/>
    <xf numFmtId="164" fontId="0" fillId="0" borderId="0" xfId="0" applyNumberFormat="1"/>
    <xf numFmtId="0" fontId="0" fillId="0" borderId="0" xfId="0" applyAlignment="1">
      <alignment wrapText="1"/>
    </xf>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0" fontId="0" fillId="0" borderId="2" xfId="0" applyBorder="1" applyAlignment="1">
      <alignment horizontal="center"/>
    </xf>
    <xf numFmtId="0" fontId="2" fillId="0" borderId="0" xfId="0" applyFont="1"/>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3" fontId="0" fillId="0" borderId="2" xfId="0" applyNumberFormat="1" applyBorder="1" applyAlignment="1">
      <alignment horizontal="center"/>
    </xf>
    <xf numFmtId="9" fontId="1" fillId="0" borderId="0" xfId="1" applyAlignment="1">
      <alignment horizontal="center"/>
    </xf>
  </cellXfs>
  <cellStyles count="2">
    <cellStyle name="Normal" xfId="0" builtinId="0"/>
    <cellStyle name="Porcentaj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https://www.bayer.com/en/investors/integrated-annual-reports"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394200</xdr:colOff>
      <xdr:row>0</xdr:row>
      <xdr:rowOff>24480</xdr:rowOff>
    </xdr:from>
    <xdr:to>
      <xdr:col>9</xdr:col>
      <xdr:colOff>731520</xdr:colOff>
      <xdr:row>13</xdr:row>
      <xdr:rowOff>101520</xdr:rowOff>
    </xdr:to>
    <xdr:sp macro="" textlink="">
      <xdr:nvSpPr>
        <xdr:cNvPr id="2" name="Text Frame 3">
          <a:extLst>
            <a:ext uri="{FF2B5EF4-FFF2-40B4-BE49-F238E27FC236}">
              <a16:creationId xmlns:a16="http://schemas.microsoft.com/office/drawing/2014/main" id="{00000000-0008-0000-0000-000002000000}"/>
            </a:ext>
          </a:extLst>
        </xdr:cNvPr>
        <xdr:cNvSpPr/>
      </xdr:nvSpPr>
      <xdr:spPr>
        <a:xfrm>
          <a:off x="394200" y="24480"/>
          <a:ext cx="8718840" cy="219024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At the end of the annual accounting period, December 31, 2012, O’Connor Company’s records reflected the following for information for one on its machines: </a:t>
          </a:r>
        </a:p>
        <a:p>
          <a:pPr>
            <a:lnSpc>
              <a:spcPct val="100000"/>
            </a:lnSpc>
          </a:pPr>
          <a:r>
            <a:rPr lang="en-US" sz="1200" b="0" strike="noStrike" spc="-1">
              <a:latin typeface="Times New Roman"/>
            </a:rPr>
            <a:t>- Cost when acquired $30,000 </a:t>
          </a:r>
        </a:p>
        <a:p>
          <a:pPr>
            <a:lnSpc>
              <a:spcPct val="100000"/>
            </a:lnSpc>
          </a:pPr>
          <a:r>
            <a:rPr lang="en-US" sz="1200" b="0" strike="noStrike" spc="-1">
              <a:latin typeface="Times New Roman"/>
            </a:rPr>
            <a:t>- Accumulated depreciation $10,200</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During January 2013, the machine was renovated at a cost of $15,500 paid in cash. As a result, the estimated life increased from five years to eight years, and the residual value increased from $4,500 to $6,500. The company uses straight-line depreciation. </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Required: </a:t>
          </a:r>
        </a:p>
        <a:p>
          <a:pPr>
            <a:lnSpc>
              <a:spcPct val="100000"/>
            </a:lnSpc>
          </a:pPr>
          <a:r>
            <a:rPr lang="en-US" sz="1200" b="0" strike="noStrike" spc="-1">
              <a:latin typeface="Times New Roman"/>
            </a:rPr>
            <a:t>1. How did the renovation impact the balance sheet in January 2013? </a:t>
          </a:r>
        </a:p>
        <a:p>
          <a:pPr>
            <a:lnSpc>
              <a:spcPct val="100000"/>
            </a:lnSpc>
          </a:pPr>
          <a:r>
            <a:rPr lang="en-US" sz="1200" b="0" strike="noStrike" spc="-1">
              <a:latin typeface="Times New Roman"/>
            </a:rPr>
            <a:t>2. How old was the machine at the end of 2012? </a:t>
          </a:r>
        </a:p>
        <a:p>
          <a:pPr>
            <a:lnSpc>
              <a:spcPct val="100000"/>
            </a:lnSpc>
          </a:pPr>
          <a:r>
            <a:rPr lang="en-US" sz="1200" b="0" strike="noStrike" spc="-1">
              <a:latin typeface="Times New Roman"/>
            </a:rPr>
            <a:t>3. How much is the new straight-line depreciation expense for the year 2013? </a:t>
          </a:r>
        </a:p>
        <a:p>
          <a:pPr>
            <a:lnSpc>
              <a:spcPct val="100000"/>
            </a:lnSpc>
          </a:pPr>
          <a:r>
            <a:rPr lang="en-US" sz="1200" b="0" strike="noStrike" spc="-1">
              <a:latin typeface="Times New Roman"/>
            </a:rPr>
            <a:t>4. Analyze how your response in 3 would change if a software update of the Machine drives the extension in the estimated life and residual value without needing any renovation expense. What would be the effect on net income? What are the reporting requirements for this update on estimates?</a:t>
          </a:r>
        </a:p>
        <a:p>
          <a:pPr>
            <a:lnSpc>
              <a:spcPct val="100000"/>
            </a:lnSpc>
          </a:pP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476280</xdr:colOff>
      <xdr:row>0</xdr:row>
      <xdr:rowOff>97560</xdr:rowOff>
    </xdr:from>
    <xdr:to>
      <xdr:col>7</xdr:col>
      <xdr:colOff>3216275</xdr:colOff>
      <xdr:row>10</xdr:row>
      <xdr:rowOff>101600</xdr:rowOff>
    </xdr:to>
    <xdr:sp macro="" textlink="">
      <xdr:nvSpPr>
        <xdr:cNvPr id="3" name="Text Frame 4">
          <a:extLst>
            <a:ext uri="{FF2B5EF4-FFF2-40B4-BE49-F238E27FC236}">
              <a16:creationId xmlns:a16="http://schemas.microsoft.com/office/drawing/2014/main" id="{00000000-0008-0000-0300-000003000000}"/>
            </a:ext>
          </a:extLst>
        </xdr:cNvPr>
        <xdr:cNvSpPr txBox="1"/>
      </xdr:nvSpPr>
      <xdr:spPr>
        <a:xfrm>
          <a:off x="476280" y="97560"/>
          <a:ext cx="10337770" cy="1655040"/>
        </a:xfrm>
        <a:prstGeom prst="rect">
          <a:avLst/>
        </a:prstGeom>
        <a:noFill/>
        <a:ln w="0">
          <a:noFill/>
        </a:ln>
      </xdr:spPr>
      <xdr:txBody>
        <a:bodyPr lIns="0" tIns="0" rIns="0" bIns="0" anchor="t">
          <a:noAutofit/>
        </a:bodyPr>
        <a:lstStyle/>
        <a:p>
          <a:r>
            <a:rPr lang="en-US" sz="1200" b="0" strike="noStrike" spc="-1">
              <a:latin typeface="Times New Roman"/>
              <a:hlinkClick xmlns:r="http://schemas.openxmlformats.org/officeDocument/2006/relationships" r:id="rId1"/>
            </a:rPr>
            <a:t>https://www.bayer.com/en/investors/integrated-annual-reports</a:t>
          </a:r>
          <a:r>
            <a:rPr lang="en-US" sz="1200" b="0" strike="noStrike" spc="-1">
              <a:latin typeface="Times New Roman"/>
            </a:rPr>
            <a:t> → Annual Report 2012</a:t>
          </a:r>
        </a:p>
        <a:p>
          <a:endParaRPr lang="en-US" sz="1200" b="0" strike="noStrike" spc="-1">
            <a:latin typeface="Times New Roman"/>
          </a:endParaRPr>
        </a:p>
        <a:p>
          <a:r>
            <a:rPr lang="en-US" sz="1200" b="0" strike="noStrike" spc="-1">
              <a:latin typeface="Times New Roman"/>
            </a:rPr>
            <a:t>1) Income Statement: How much was the income before taxes  in 2012?</a:t>
          </a:r>
        </a:p>
        <a:p>
          <a:r>
            <a:rPr lang="en-US" sz="1200" b="0" strike="noStrike" spc="-1">
              <a:latin typeface="Times New Roman"/>
            </a:rPr>
            <a:t>2) Notes 10 and 11:</a:t>
          </a:r>
        </a:p>
        <a:p>
          <a:r>
            <a:rPr lang="en-US" sz="1200" b="0" strike="noStrike" spc="-1">
              <a:latin typeface="Times New Roman"/>
            </a:rPr>
            <a:t>	2.1: Is "other operating income" a relevant component</a:t>
          </a:r>
          <a:r>
            <a:rPr lang="en-US" sz="1200" b="0" strike="noStrike" spc="-1" baseline="0">
              <a:latin typeface="Times New Roman"/>
            </a:rPr>
            <a:t> of net income? </a:t>
          </a:r>
        </a:p>
        <a:p>
          <a:r>
            <a:rPr lang="en-US" sz="1200" b="0" strike="noStrike" spc="-1" baseline="0">
              <a:latin typeface="Times New Roman"/>
            </a:rPr>
            <a:t>	2.2: W</a:t>
          </a:r>
          <a:r>
            <a:rPr lang="en-US" sz="1200" b="0" strike="noStrike" spc="-1">
              <a:latin typeface="Times New Roman"/>
            </a:rPr>
            <a:t>hat events generated “miscelaneous</a:t>
          </a:r>
          <a:r>
            <a:rPr lang="en-US" sz="1200" b="0" strike="noStrike" spc="-1" baseline="0">
              <a:latin typeface="Times New Roman"/>
            </a:rPr>
            <a:t> operating income</a:t>
          </a:r>
          <a:r>
            <a:rPr lang="en-US" sz="1200" b="0" strike="noStrike" spc="-1">
              <a:latin typeface="Times New Roman"/>
            </a:rPr>
            <a:t>”? </a:t>
          </a:r>
        </a:p>
        <a:p>
          <a:r>
            <a:rPr lang="en-US" sz="1200" b="0" strike="noStrike" spc="-1">
              <a:latin typeface="Times New Roman"/>
            </a:rPr>
            <a:t>	2.3: How much of the special items account is not being explained?	</a:t>
          </a:r>
        </a:p>
        <a:p>
          <a:r>
            <a:rPr lang="en-US" sz="1200" b="0" strike="noStrike" spc="-1">
              <a:latin typeface="Times New Roman"/>
            </a:rPr>
            <a:t>	2.4: What fraction of the “other operating expenses” is driven by special items? How much of them are not being explained?</a:t>
          </a:r>
        </a:p>
        <a:p>
          <a:r>
            <a:rPr lang="en-US" sz="1200" b="0" strike="noStrike" spc="-1">
              <a:latin typeface="Times New Roman"/>
            </a:rPr>
            <a:t>	2.5: What events generated “other operating expenses: Miscellaneuous”? Are they recurring expenses?</a:t>
          </a:r>
        </a:p>
        <a:p>
          <a:endParaRPr lang="en-US" sz="1200" b="0" strike="noStrike" spc="-1">
            <a:latin typeface="Times New Roman"/>
          </a:endParaRPr>
        </a:p>
        <a:p>
          <a:r>
            <a:rPr lang="en-US" sz="1200" b="0" strike="noStrike" spc="-1">
              <a:latin typeface="Times New Roman"/>
            </a:rPr>
            <a:t>Response: </a:t>
          </a:r>
        </a:p>
        <a:p>
          <a:endParaRPr lang="en-US"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9:E46"/>
  <sheetViews>
    <sheetView showGridLines="0" topLeftCell="A31" zoomScale="120" zoomScaleNormal="120" workbookViewId="0">
      <selection activeCell="E47" sqref="E47"/>
    </sheetView>
  </sheetViews>
  <sheetFormatPr defaultColWidth="11.5703125" defaultRowHeight="13.15"/>
  <cols>
    <col min="2" max="2" width="26.7109375" customWidth="1"/>
  </cols>
  <sheetData>
    <row r="19" spans="1:5">
      <c r="A19" t="s">
        <v>0</v>
      </c>
    </row>
    <row r="20" spans="1:5">
      <c r="E20" t="s">
        <v>1</v>
      </c>
    </row>
    <row r="22" spans="1:5">
      <c r="A22" t="s">
        <v>2</v>
      </c>
    </row>
    <row r="23" spans="1:5">
      <c r="B23" t="s">
        <v>3</v>
      </c>
      <c r="C23" s="1">
        <v>30000</v>
      </c>
    </row>
    <row r="24" spans="1:5">
      <c r="B24" s="2" t="s">
        <v>4</v>
      </c>
      <c r="C24" s="1">
        <v>10200</v>
      </c>
    </row>
    <row r="25" spans="1:5">
      <c r="B25" t="s">
        <v>5</v>
      </c>
      <c r="C25" s="1">
        <v>4500</v>
      </c>
    </row>
    <row r="26" spans="1:5">
      <c r="B26" t="s">
        <v>6</v>
      </c>
      <c r="C26">
        <v>5</v>
      </c>
      <c r="D26" t="s">
        <v>7</v>
      </c>
    </row>
    <row r="28" spans="1:5">
      <c r="B28" s="3" t="s">
        <v>8</v>
      </c>
      <c r="C28" s="4">
        <f>(C23-C25)/C26</f>
        <v>5100</v>
      </c>
    </row>
    <row r="29" spans="1:5">
      <c r="B29" s="3" t="s">
        <v>9</v>
      </c>
      <c r="C29" s="3">
        <f>C24/C28</f>
        <v>2</v>
      </c>
      <c r="E29" t="s">
        <v>10</v>
      </c>
    </row>
    <row r="32" spans="1:5">
      <c r="A32" t="s">
        <v>11</v>
      </c>
      <c r="B32" t="s">
        <v>3</v>
      </c>
      <c r="C32" s="1">
        <v>30000</v>
      </c>
    </row>
    <row r="33" spans="1:5">
      <c r="B33" s="2" t="s">
        <v>4</v>
      </c>
      <c r="C33" s="1">
        <v>10200</v>
      </c>
    </row>
    <row r="34" spans="1:5">
      <c r="B34" t="s">
        <v>12</v>
      </c>
      <c r="C34" s="1">
        <f>+C32-C33</f>
        <v>19800</v>
      </c>
    </row>
    <row r="35" spans="1:5">
      <c r="B35" t="s">
        <v>13</v>
      </c>
      <c r="C35" s="1">
        <v>15500</v>
      </c>
    </row>
    <row r="36" spans="1:5">
      <c r="B36" t="s">
        <v>14</v>
      </c>
      <c r="C36" s="1">
        <f>+C34+C35</f>
        <v>35300</v>
      </c>
    </row>
    <row r="38" spans="1:5">
      <c r="B38" t="s">
        <v>15</v>
      </c>
      <c r="C38" s="1">
        <v>6500</v>
      </c>
    </row>
    <row r="39" spans="1:5">
      <c r="B39" t="s">
        <v>16</v>
      </c>
      <c r="C39">
        <f>8-2</f>
        <v>6</v>
      </c>
      <c r="D39" t="s">
        <v>7</v>
      </c>
    </row>
    <row r="41" spans="1:5">
      <c r="B41" s="3" t="s">
        <v>17</v>
      </c>
      <c r="C41" s="5">
        <f>+(C36-C38)/C39</f>
        <v>4800</v>
      </c>
    </row>
    <row r="45" spans="1:5">
      <c r="A45" t="s">
        <v>18</v>
      </c>
      <c r="B45" s="3" t="s">
        <v>17</v>
      </c>
      <c r="C45" s="5">
        <f>(C23-C38)/C39</f>
        <v>3916.6666666666665</v>
      </c>
    </row>
    <row r="46" spans="1:5">
      <c r="B46" t="s">
        <v>19</v>
      </c>
      <c r="C46" s="1">
        <f>+C28-C45</f>
        <v>1183.3333333333335</v>
      </c>
      <c r="E46" t="s">
        <v>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4:K58"/>
  <sheetViews>
    <sheetView showGridLines="0" tabSelected="1" zoomScale="120" zoomScaleNormal="120" workbookViewId="0">
      <selection activeCell="C59" sqref="C59"/>
    </sheetView>
  </sheetViews>
  <sheetFormatPr defaultColWidth="11.5703125" defaultRowHeight="13.15"/>
  <cols>
    <col min="3" max="3" width="40.7109375" customWidth="1"/>
    <col min="4" max="5" width="11.5703125" style="10"/>
    <col min="8" max="8" width="48.28515625" customWidth="1"/>
    <col min="9" max="10" width="11.5703125" style="10"/>
  </cols>
  <sheetData>
    <row r="14" spans="2:11">
      <c r="B14" t="s">
        <v>21</v>
      </c>
    </row>
    <row r="16" spans="2:11">
      <c r="C16" s="8" t="s">
        <v>22</v>
      </c>
      <c r="D16" s="9"/>
      <c r="E16" s="9"/>
      <c r="F16" s="8"/>
      <c r="G16" s="8"/>
      <c r="H16" s="8" t="s">
        <v>23</v>
      </c>
      <c r="I16" s="9"/>
      <c r="J16" s="9"/>
      <c r="K16" s="8"/>
    </row>
    <row r="17" spans="3:11">
      <c r="C17" s="8"/>
      <c r="D17" s="9">
        <v>2011</v>
      </c>
      <c r="E17" s="9">
        <v>2012</v>
      </c>
      <c r="F17" s="8"/>
      <c r="G17" s="8"/>
      <c r="H17" s="8"/>
      <c r="I17" s="9">
        <v>2011</v>
      </c>
      <c r="J17" s="9">
        <v>2012</v>
      </c>
      <c r="K17" s="8"/>
    </row>
    <row r="19" spans="3:11">
      <c r="C19" t="s">
        <v>24</v>
      </c>
      <c r="D19" s="10">
        <v>195</v>
      </c>
      <c r="E19" s="10">
        <v>226</v>
      </c>
      <c r="H19" t="s">
        <v>25</v>
      </c>
      <c r="I19" s="10">
        <v>18</v>
      </c>
      <c r="J19" s="10">
        <v>8</v>
      </c>
    </row>
    <row r="20" spans="3:11">
      <c r="C20" t="s">
        <v>26</v>
      </c>
      <c r="D20" s="10">
        <v>42</v>
      </c>
      <c r="E20" s="10">
        <v>28</v>
      </c>
      <c r="H20" t="s">
        <v>27</v>
      </c>
      <c r="I20" s="10">
        <v>4</v>
      </c>
      <c r="J20" s="10">
        <v>2</v>
      </c>
    </row>
    <row r="21" spans="3:11">
      <c r="C21" t="s">
        <v>28</v>
      </c>
      <c r="D21" s="10">
        <v>50</v>
      </c>
      <c r="E21" s="10">
        <v>69</v>
      </c>
      <c r="H21" t="s">
        <v>29</v>
      </c>
      <c r="I21" s="10">
        <v>13</v>
      </c>
      <c r="J21" s="10">
        <v>6</v>
      </c>
    </row>
    <row r="22" spans="3:11">
      <c r="C22" t="s">
        <v>30</v>
      </c>
      <c r="D22" s="10">
        <v>138</v>
      </c>
      <c r="E22" s="10">
        <v>171</v>
      </c>
      <c r="H22" t="s">
        <v>31</v>
      </c>
      <c r="I22" s="10" t="s">
        <v>32</v>
      </c>
      <c r="J22" s="10" t="s">
        <v>32</v>
      </c>
    </row>
    <row r="23" spans="3:11">
      <c r="C23" t="s">
        <v>33</v>
      </c>
      <c r="D23" s="10">
        <v>434</v>
      </c>
      <c r="E23" s="10">
        <v>589</v>
      </c>
      <c r="H23" t="s">
        <v>34</v>
      </c>
      <c r="I23" s="10">
        <v>136</v>
      </c>
      <c r="J23" s="10">
        <v>272</v>
      </c>
    </row>
    <row r="24" spans="3:11">
      <c r="C24" s="6" t="s">
        <v>35</v>
      </c>
      <c r="D24" s="7">
        <v>859</v>
      </c>
      <c r="E24" s="7">
        <v>1083</v>
      </c>
      <c r="H24" s="6" t="s">
        <v>36</v>
      </c>
      <c r="I24" s="7">
        <v>171</v>
      </c>
      <c r="J24" s="7">
        <v>288</v>
      </c>
    </row>
    <row r="25" spans="3:11">
      <c r="C25" t="s">
        <v>37</v>
      </c>
      <c r="D25" s="10">
        <v>171</v>
      </c>
      <c r="E25" s="10">
        <v>288</v>
      </c>
    </row>
    <row r="27" spans="3:11">
      <c r="C27" s="8" t="s">
        <v>38</v>
      </c>
      <c r="D27" s="9"/>
      <c r="E27" s="9"/>
      <c r="F27" s="8"/>
      <c r="G27" s="8"/>
      <c r="H27" s="8" t="s">
        <v>39</v>
      </c>
      <c r="I27" s="9"/>
      <c r="J27" s="9"/>
    </row>
    <row r="28" spans="3:11">
      <c r="C28" s="8"/>
      <c r="D28" s="9">
        <v>2011</v>
      </c>
      <c r="E28" s="9">
        <v>2012</v>
      </c>
      <c r="F28" s="8"/>
      <c r="G28" s="8"/>
      <c r="H28" s="8"/>
      <c r="I28" s="9">
        <v>2011</v>
      </c>
      <c r="J28" s="9">
        <v>2012</v>
      </c>
    </row>
    <row r="29" spans="3:11">
      <c r="I29" s="10" t="s">
        <v>40</v>
      </c>
      <c r="J29" s="10" t="s">
        <v>40</v>
      </c>
    </row>
    <row r="30" spans="3:11">
      <c r="C30" t="s">
        <v>41</v>
      </c>
      <c r="D30" s="10">
        <v>-20</v>
      </c>
      <c r="E30" s="10">
        <v>-26</v>
      </c>
      <c r="H30" t="s">
        <v>27</v>
      </c>
      <c r="I30" s="10">
        <v>-150</v>
      </c>
      <c r="J30" s="10">
        <v>-217</v>
      </c>
    </row>
    <row r="31" spans="3:11">
      <c r="C31" t="s">
        <v>42</v>
      </c>
      <c r="D31" s="10">
        <v>-62</v>
      </c>
      <c r="E31" s="10">
        <v>-95</v>
      </c>
      <c r="H31" t="s">
        <v>29</v>
      </c>
      <c r="I31" s="10">
        <v>-139</v>
      </c>
      <c r="J31" s="10">
        <v>-48</v>
      </c>
    </row>
    <row r="32" spans="3:11">
      <c r="C32" t="s">
        <v>43</v>
      </c>
      <c r="D32" s="10">
        <v>-260</v>
      </c>
      <c r="E32" s="12">
        <v>-1298</v>
      </c>
      <c r="H32" t="s">
        <v>31</v>
      </c>
      <c r="I32" s="10">
        <v>-64</v>
      </c>
      <c r="J32" s="10">
        <v>-60</v>
      </c>
    </row>
    <row r="33" spans="2:10">
      <c r="C33" t="s">
        <v>44</v>
      </c>
      <c r="D33" s="10">
        <v>-130</v>
      </c>
      <c r="E33" s="10">
        <v>-324</v>
      </c>
      <c r="H33" t="s">
        <v>34</v>
      </c>
      <c r="I33" s="10">
        <v>-443</v>
      </c>
      <c r="J33" s="12">
        <v>-1497</v>
      </c>
    </row>
    <row r="34" spans="2:10">
      <c r="C34" t="s">
        <v>45</v>
      </c>
      <c r="D34" s="12">
        <v>-1188</v>
      </c>
      <c r="E34" s="12">
        <v>-1215</v>
      </c>
      <c r="H34" s="6" t="s">
        <v>36</v>
      </c>
      <c r="I34" s="13">
        <v>-1026</v>
      </c>
      <c r="J34" s="13">
        <v>-2005</v>
      </c>
    </row>
    <row r="35" spans="2:10">
      <c r="C35" s="6" t="s">
        <v>46</v>
      </c>
      <c r="D35" s="13">
        <v>-1660</v>
      </c>
      <c r="E35" s="13">
        <v>-2958</v>
      </c>
    </row>
    <row r="37" spans="2:10">
      <c r="C37" t="s">
        <v>47</v>
      </c>
      <c r="D37" s="12">
        <v>-1026</v>
      </c>
      <c r="E37" s="12">
        <v>-2005</v>
      </c>
    </row>
    <row r="41" spans="2:10">
      <c r="B41" t="s">
        <v>48</v>
      </c>
      <c r="C41" t="s">
        <v>49</v>
      </c>
      <c r="D41" s="11">
        <v>3248</v>
      </c>
    </row>
    <row r="42" spans="2:10">
      <c r="D42"/>
    </row>
    <row r="43" spans="2:10">
      <c r="D43"/>
    </row>
    <row r="44" spans="2:10">
      <c r="B44" t="s">
        <v>50</v>
      </c>
      <c r="C44" t="s">
        <v>51</v>
      </c>
      <c r="D44" s="14">
        <f>E24/D41</f>
        <v>0.33343596059113301</v>
      </c>
    </row>
    <row r="45" spans="2:10">
      <c r="C45" t="s">
        <v>52</v>
      </c>
    </row>
    <row r="47" spans="2:10">
      <c r="B47" t="s">
        <v>53</v>
      </c>
      <c r="C47" t="s">
        <v>54</v>
      </c>
      <c r="D47"/>
    </row>
    <row r="49" spans="2:4">
      <c r="B49" t="s">
        <v>55</v>
      </c>
      <c r="C49" t="s">
        <v>56</v>
      </c>
      <c r="D49" s="14">
        <f>J23/J24</f>
        <v>0.94444444444444442</v>
      </c>
    </row>
    <row r="50" spans="2:4">
      <c r="C50" t="s">
        <v>57</v>
      </c>
    </row>
    <row r="52" spans="2:4">
      <c r="B52" t="s">
        <v>58</v>
      </c>
      <c r="C52" t="s">
        <v>59</v>
      </c>
      <c r="D52" s="14">
        <f>E37/E35</f>
        <v>0.67782285327924274</v>
      </c>
    </row>
    <row r="53" spans="2:4">
      <c r="C53" t="s">
        <v>60</v>
      </c>
    </row>
    <row r="54" spans="2:4">
      <c r="C54" t="s">
        <v>56</v>
      </c>
      <c r="D54" s="14">
        <f>J33/J34</f>
        <v>0.74663341645885284</v>
      </c>
    </row>
    <row r="55" spans="2:4">
      <c r="C55" t="s">
        <v>61</v>
      </c>
    </row>
    <row r="57" spans="2:4">
      <c r="B57" t="s">
        <v>62</v>
      </c>
      <c r="C57" t="s">
        <v>63</v>
      </c>
    </row>
    <row r="58" spans="2:4">
      <c r="C58" t="s">
        <v>64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Marcelo Ortiz M.</dc:creator>
  <cp:keywords/>
  <dc:description/>
  <cp:lastModifiedBy>Marcelo Ortiz</cp:lastModifiedBy>
  <cp:revision>10</cp:revision>
  <dcterms:created xsi:type="dcterms:W3CDTF">2023-08-05T10:18:21Z</dcterms:created>
  <dcterms:modified xsi:type="dcterms:W3CDTF">2023-11-03T14:52:09Z</dcterms:modified>
  <cp:category/>
  <cp:contentStatus/>
</cp:coreProperties>
</file>