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ecast_analysis"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<sst xmlns="http://schemas.openxmlformats.org/spreadsheetml/2006/main" count="33" uniqueCount="33">
  <si>
    <t xml:space="preserve">Solution</t>
  </si>
  <si>
    <t xml:space="preserve">Part 1</t>
  </si>
  <si>
    <t xml:space="preserve">Income Statement</t>
  </si>
  <si>
    <t xml:space="preserve">Year 1</t>
  </si>
  <si>
    <t xml:space="preserve">Year 2</t>
  </si>
  <si>
    <t xml:space="preserve">Year 3</t>
  </si>
  <si>
    <t xml:space="preserve">Assumptions</t>
  </si>
  <si>
    <t xml:space="preserve">Sales</t>
  </si>
  <si>
    <t xml:space="preserve">COGS/Sales</t>
  </si>
  <si>
    <t xml:space="preserve">COGS</t>
  </si>
  <si>
    <t xml:space="preserve">Inventory policy</t>
  </si>
  <si>
    <t xml:space="preserve">Gross Margin</t>
  </si>
  <si>
    <t xml:space="preserve">ETR</t>
  </si>
  <si>
    <t xml:space="preserve">SGA expense</t>
  </si>
  <si>
    <t xml:space="preserve">D&amp;A</t>
  </si>
  <si>
    <t xml:space="preserve">Interest expense</t>
  </si>
  <si>
    <t xml:space="preserve">Income before tax</t>
  </si>
  <si>
    <t xml:space="preserve">Income tax expense</t>
  </si>
  <si>
    <t xml:space="preserve">Income (loss) from special items</t>
  </si>
  <si>
    <t xml:space="preserve">Net income</t>
  </si>
  <si>
    <t xml:space="preserve">Part 2</t>
  </si>
  <si>
    <t xml:space="preserve">EPS</t>
  </si>
  <si>
    <t xml:space="preserve">Part 3</t>
  </si>
  <si>
    <t xml:space="preserve">He could pursue a sensitivity analysis to evaluate the robustness of EPS in the 3-year forecast in terms of income tax and COGS.</t>
  </si>
  <si>
    <t xml:space="preserve">In Excel: Data&gt;What-if-analysis&gt;Data Table</t>
  </si>
  <si>
    <t xml:space="preserve">COGS/SALES</t>
  </si>
  <si>
    <t xml:space="preserve">Income tax</t>
  </si>
  <si>
    <t xml:space="preserve">Impact of:</t>
  </si>
  <si>
    <t xml:space="preserve">1 pp. more in inflation in purchases</t>
  </si>
  <si>
    <t xml:space="preserve">1 pp. More of income tax</t>
  </si>
  <si>
    <t xml:space="preserve">Conclusions</t>
  </si>
  <si>
    <t xml:space="preserve">1) The net income is almost 3 times more sensitive to inflation than to income tax.</t>
  </si>
  <si>
    <t xml:space="preserve">2) For example, the entrepreneur start managing today inflation risk by creating long-term agreements with suppliers.</t>
  </si>
</sst>
</file>

<file path=xl/styles.xml><?xml version="1.0" encoding="utf-8"?>
<styleSheet xmlns="http://schemas.openxmlformats.org/spreadsheetml/2006/main">
  <numFmts count="7">
    <numFmt numFmtId="164" formatCode="General"/>
    <numFmt numFmtId="165" formatCode="_(\$* #,##0.00_);_(\$* \(#,##0.00\);_(\$* \-??_);_(@_)"/>
    <numFmt numFmtId="166" formatCode="_(\$* #,##0_);_(\$* \(#,##0\);_(\$* \-??_);_(@_)"/>
    <numFmt numFmtId="167" formatCode="0%"/>
    <numFmt numFmtId="168" formatCode="\$#,##0_);[RED]&quot;($&quot;#,##0\)"/>
    <numFmt numFmtId="169" formatCode="0.00%"/>
    <numFmt numFmtId="170" formatCode="0.0%"/>
  </numFmts>
  <fonts count="9">
    <font>
      <sz val="11"/>
      <color theme="1"/>
      <name val="Calibri"/>
      <family val="2"/>
      <charset val="1"/>
    </font>
    <font>
      <sz val="10"/>
      <name val="Arial"/>
      <family val="0"/>
    </font>
    <font>
      <sz val="10"/>
      <name val="Arial"/>
      <family val="0"/>
    </font>
    <font>
      <sz val="10"/>
      <name val="Arial"/>
      <family val="0"/>
    </font>
    <font>
      <sz val="11"/>
      <color theme="1"/>
      <name val="Arial"/>
      <family val="2"/>
      <charset val="1"/>
    </font>
    <font>
      <b val="true"/>
      <sz val="11"/>
      <color theme="1"/>
      <name val="Arial"/>
      <family val="2"/>
      <charset val="1"/>
    </font>
    <font>
      <sz val="11"/>
      <color rgb="FF000000"/>
      <name val="Arial"/>
      <family val="2"/>
      <charset val="1"/>
    </font>
    <font>
      <sz val="10"/>
      <color theme="1"/>
      <name val="Calibri"/>
      <family val="2"/>
      <charset val="1"/>
    </font>
    <font>
      <sz val="11"/>
      <color theme="1"/>
      <name val="Calibri"/>
      <family val="0"/>
    </font>
  </fonts>
  <fills count="7">
    <fill>
      <patternFill patternType="none"/>
    </fill>
    <fill>
      <patternFill patternType="gray125"/>
    </fill>
    <fill>
      <patternFill patternType="solid">
        <fgColor theme="0" tint="-0.05"/>
        <bgColor rgb="FFFFF2CC"/>
      </patternFill>
    </fill>
    <fill>
      <patternFill patternType="solid">
        <fgColor theme="0" tint="-0.5"/>
        <bgColor rgb="FF969696"/>
      </patternFill>
    </fill>
    <fill>
      <patternFill patternType="solid">
        <fgColor theme="7"/>
        <bgColor rgb="FFFF9900"/>
      </patternFill>
    </fill>
    <fill>
      <patternFill patternType="solid">
        <fgColor theme="7" tint="0.7999"/>
        <bgColor rgb="FFF2F2F2"/>
      </patternFill>
    </fill>
    <fill>
      <patternFill patternType="solid">
        <fgColor theme="7" tint="0.3999"/>
        <bgColor rgb="FFFFFF99"/>
      </patternFill>
    </fill>
  </fills>
  <borders count="9">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6" fontId="4" fillId="0" borderId="0" xfId="17"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7" fontId="4" fillId="0" borderId="7"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8" fontId="0" fillId="2" borderId="5" xfId="0" applyFont="false" applyBorder="true" applyAlignment="false" applyProtection="false">
      <alignment horizontal="general" vertical="bottom" textRotation="0" wrapText="false" indent="0" shrinkToFit="false"/>
      <protection locked="true" hidden="false"/>
    </xf>
    <xf numFmtId="165" fontId="7" fillId="3" borderId="0" xfId="0" applyFont="true" applyBorder="false" applyAlignment="false" applyProtection="false">
      <alignment horizontal="general" vertical="bottom" textRotation="0" wrapText="false" indent="0" shrinkToFit="false"/>
      <protection locked="true" hidden="false"/>
    </xf>
    <xf numFmtId="169" fontId="7" fillId="0" borderId="5" xfId="0" applyFont="true" applyBorder="true" applyAlignment="false" applyProtection="false">
      <alignment horizontal="general" vertical="bottom" textRotation="0" wrapText="false" indent="0" shrinkToFit="false"/>
      <protection locked="true" hidden="false"/>
    </xf>
    <xf numFmtId="169" fontId="7" fillId="4" borderId="5"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90" wrapText="true" indent="0" shrinkToFit="false"/>
      <protection locked="true" hidden="false"/>
    </xf>
    <xf numFmtId="170" fontId="7" fillId="0" borderId="8" xfId="19" applyFont="true" applyBorder="true" applyAlignment="true" applyProtection="true">
      <alignment horizontal="general" vertical="bottom" textRotation="0" wrapText="false" indent="0" shrinkToFit="false"/>
      <protection locked="true" hidden="false"/>
    </xf>
    <xf numFmtId="165" fontId="7" fillId="0" borderId="0" xfId="17" applyFont="true" applyBorder="true" applyAlignment="true" applyProtection="true">
      <alignment horizontal="general" vertical="bottom" textRotation="0" wrapText="false" indent="0" shrinkToFit="false"/>
      <protection locked="true" hidden="false"/>
    </xf>
    <xf numFmtId="165" fontId="7" fillId="5" borderId="0" xfId="17" applyFont="true" applyBorder="true" applyAlignment="true" applyProtection="true">
      <alignment horizontal="general" vertical="bottom" textRotation="0" wrapText="false" indent="0" shrinkToFit="false"/>
      <protection locked="true" hidden="false"/>
    </xf>
    <xf numFmtId="165" fontId="7" fillId="6" borderId="0" xfId="17"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90" wrapText="false" indent="0" shrinkToFit="false"/>
      <protection locked="true" hidden="false"/>
    </xf>
    <xf numFmtId="170" fontId="7" fillId="4" borderId="8" xfId="19" applyFont="true" applyBorder="true" applyAlignment="true" applyProtection="true">
      <alignment horizontal="general" vertical="bottom" textRotation="0" wrapText="false" indent="0" shrinkToFit="false"/>
      <protection locked="true" hidden="false"/>
    </xf>
    <xf numFmtId="165" fontId="7" fillId="4" borderId="0" xfId="17" applyFont="true" applyBorder="true" applyAlignment="true" applyProtection="tru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438120</xdr:colOff>
      <xdr:row>0</xdr:row>
      <xdr:rowOff>76320</xdr:rowOff>
    </xdr:from>
    <xdr:to>
      <xdr:col>13</xdr:col>
      <xdr:colOff>319680</xdr:colOff>
      <xdr:row>19</xdr:row>
      <xdr:rowOff>171000</xdr:rowOff>
    </xdr:to>
    <xdr:sp>
      <xdr:nvSpPr>
        <xdr:cNvPr id="0" name="TextBox 1"/>
        <xdr:cNvSpPr/>
      </xdr:nvSpPr>
      <xdr:spPr>
        <a:xfrm>
          <a:off x="438120" y="76320"/>
          <a:ext cx="10906920" cy="335232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chemeClr val="dk1"/>
              </a:solidFill>
              <a:latin typeface="Calibri"/>
            </a:rPr>
            <a:t>An entrepreneur collects the following data for forecasting the income statements  of its business plan</a:t>
          </a:r>
          <a:endParaRPr b="0" lang="en-US" sz="1100" spc="-1" strike="noStrike">
            <a:latin typeface="Times New Roman"/>
          </a:endParaRPr>
        </a:p>
        <a:p>
          <a:pPr>
            <a:lnSpc>
              <a:spcPct val="100000"/>
            </a:lnSpc>
          </a:pPr>
          <a:r>
            <a:rPr b="0" lang="en-US" sz="1100" spc="-1" strike="noStrike">
              <a:solidFill>
                <a:schemeClr val="dk1"/>
              </a:solidFill>
              <a:latin typeface="Calibri"/>
            </a:rPr>
            <a:t>a. He expects sales for year 1 to be $450,000; for year 2, $500,000; and for year 3, $550,000. </a:t>
          </a:r>
          <a:endParaRPr b="0" lang="en-US" sz="1100" spc="-1" strike="noStrike">
            <a:latin typeface="Times New Roman"/>
          </a:endParaRPr>
        </a:p>
        <a:p>
          <a:pPr>
            <a:lnSpc>
              <a:spcPct val="100000"/>
            </a:lnSpc>
          </a:pPr>
          <a:r>
            <a:rPr b="0" lang="en-US" sz="1100" spc="-1" strike="noStrike">
              <a:solidFill>
                <a:schemeClr val="dk1"/>
              </a:solidFill>
              <a:latin typeface="Calibri"/>
            </a:rPr>
            <a:t>b. He expects the cost of goods sold to be 60% of sales. </a:t>
          </a:r>
          <a:endParaRPr b="0" lang="en-US" sz="1100" spc="-1" strike="noStrike">
            <a:latin typeface="Times New Roman"/>
          </a:endParaRPr>
        </a:p>
        <a:p>
          <a:pPr>
            <a:lnSpc>
              <a:spcPct val="100000"/>
            </a:lnSpc>
          </a:pPr>
          <a:r>
            <a:rPr b="0" lang="en-US" sz="1100" spc="-1" strike="noStrike">
              <a:solidFill>
                <a:schemeClr val="dk1"/>
              </a:solidFill>
              <a:latin typeface="Calibri"/>
            </a:rPr>
            <a:t>c. Company policy will be to maintain ending merchandise inventory at 20% of the following year's cost of goods sold. </a:t>
          </a:r>
          <a:endParaRPr b="0" lang="en-US" sz="1100" spc="-1" strike="noStrike">
            <a:latin typeface="Times New Roman"/>
          </a:endParaRPr>
        </a:p>
        <a:p>
          <a:pPr>
            <a:lnSpc>
              <a:spcPct val="100000"/>
            </a:lnSpc>
          </a:pPr>
          <a:r>
            <a:rPr b="0" lang="en-US" sz="1100" spc="-1" strike="noStrike">
              <a:solidFill>
                <a:schemeClr val="dk1"/>
              </a:solidFill>
              <a:latin typeface="Calibri"/>
            </a:rPr>
            <a:t>d. Expenses are estimated as follows:</a:t>
          </a:r>
          <a:endParaRPr b="0" lang="en-US"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Sales salaries $50,000 per year </a:t>
          </a:r>
          <a:endParaRPr b="0" lang="en-US"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Office Rent expenses $3,000 per year </a:t>
          </a:r>
          <a:endParaRPr b="0" lang="en-US"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Advertising 4% of yearly sales</a:t>
          </a:r>
          <a:r>
            <a:rPr b="0" lang="en-US" sz="1100" spc="-1" strike="noStrike">
              <a:solidFill>
                <a:schemeClr val="dk1"/>
              </a:solidFill>
              <a:latin typeface="Calibri"/>
            </a:rPr>
            <a:t>	</a:t>
          </a:r>
          <a:r>
            <a:rPr b="0" lang="en-US" sz="1100" spc="-1" strike="noStrike">
              <a:solidFill>
                <a:schemeClr val="dk1"/>
              </a:solidFill>
              <a:latin typeface="Calibri"/>
            </a:rPr>
            <a:t> </a:t>
          </a:r>
          <a:endParaRPr b="0" lang="en-US"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Depreciation of administrative equipment 700 per year </a:t>
          </a:r>
          <a:endParaRPr b="0" lang="en-US"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Delivery expense 2% of annual sales </a:t>
          </a:r>
          <a:endParaRPr b="0" lang="en-US"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Office Utilities 500 per year </a:t>
          </a:r>
          <a:endParaRPr b="0" lang="en-US"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Sales commissions 3% of annual sales </a:t>
          </a:r>
          <a:endParaRPr b="0" lang="en-US"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Office Insurance 300 per month</a:t>
          </a:r>
          <a:endParaRPr b="0" lang="en-US" sz="1100" spc="-1" strike="noStrike">
            <a:latin typeface="Times New Roman"/>
          </a:endParaRPr>
        </a:p>
        <a:p>
          <a:pPr>
            <a:lnSpc>
              <a:spcPct val="100000"/>
            </a:lnSpc>
          </a:pPr>
          <a:r>
            <a:rPr b="0" lang="en-US" sz="1100" spc="-1" strike="noStrike">
              <a:solidFill>
                <a:schemeClr val="dk1"/>
              </a:solidFill>
              <a:latin typeface="Calibri"/>
            </a:rPr>
            <a:t>e. Income taxes are estimated to be 30% of the income from operations.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chemeClr val="dk1"/>
              </a:solidFill>
              <a:latin typeface="Calibri"/>
            </a:rPr>
            <a:t>1) Prepare a forecast income statement using columns for each year.</a:t>
          </a:r>
          <a:endParaRPr b="0" lang="en-US" sz="1100" spc="-1" strike="noStrike">
            <a:latin typeface="Times New Roman"/>
          </a:endParaRPr>
        </a:p>
        <a:p>
          <a:pPr>
            <a:lnSpc>
              <a:spcPct val="100000"/>
            </a:lnSpc>
          </a:pPr>
          <a:r>
            <a:rPr b="0" lang="en-US" sz="1100" spc="-1" strike="noStrike">
              <a:solidFill>
                <a:schemeClr val="dk1"/>
              </a:solidFill>
              <a:latin typeface="Calibri"/>
            </a:rPr>
            <a:t>2) How much the EPS  vary, assuming no dividends and 5000 outstanding shares?</a:t>
          </a:r>
          <a:endParaRPr b="0" lang="en-US" sz="1100" spc="-1" strike="noStrike">
            <a:latin typeface="Times New Roman"/>
          </a:endParaRPr>
        </a:p>
        <a:p>
          <a:pPr>
            <a:lnSpc>
              <a:spcPct val="100000"/>
            </a:lnSpc>
          </a:pPr>
          <a:r>
            <a:rPr b="0" lang="en-US" sz="1100" spc="-1" strike="noStrike">
              <a:solidFill>
                <a:schemeClr val="dk1"/>
              </a:solidFill>
              <a:latin typeface="Calibri"/>
            </a:rPr>
            <a:t>3) The government is discussing increasing corporate income tax. Furthermore, inflation is raising the price of purchased merchandise. Unfortunately, given the competitive product market, the entrepreneur considers that sales cannot be better than expected. What analyses can the entrepreneur do to evaluate the robustness of the 3-year EPS to different inflation and corporate tax scenarios? What can he do to manage today the worst cases?</a:t>
          </a:r>
          <a:endParaRPr b="0" lang="en-US" sz="1100" spc="-1" strike="noStrike">
            <a:latin typeface="Times New Roman"/>
          </a:endParaRPr>
        </a:p>
        <a:p>
          <a:pPr>
            <a:lnSpc>
              <a:spcPct val="100000"/>
            </a:lnSpc>
          </a:pPr>
          <a:r>
            <a:rPr b="0" lang="en-US" sz="1100" spc="-1" strike="noStrike">
              <a:solidFill>
                <a:schemeClr val="dk1"/>
              </a:solidFill>
              <a:latin typeface="Calibri"/>
            </a:rPr>
            <a:t> </a:t>
          </a: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1:J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9" activeCellId="0" sqref="B59"/>
    </sheetView>
  </sheetViews>
  <sheetFormatPr defaultColWidth="8.859375" defaultRowHeight="13.5" zeroHeight="false" outlineLevelRow="0" outlineLevelCol="0"/>
  <cols>
    <col collapsed="false" customWidth="false" hidden="false" outlineLevel="0" max="1" min="1" style="1" width="8.86"/>
    <col collapsed="false" customWidth="true" hidden="false" outlineLevel="0" max="2" min="2" style="1" width="35.29"/>
    <col collapsed="false" customWidth="true" hidden="false" outlineLevel="0" max="5" min="3" style="1" width="10.71"/>
    <col collapsed="false" customWidth="true" hidden="false" outlineLevel="0" max="6" min="6" style="1" width="11.29"/>
    <col collapsed="false" customWidth="true" hidden="false" outlineLevel="0" max="8" min="7" style="1" width="12.29"/>
    <col collapsed="false" customWidth="false" hidden="false" outlineLevel="0" max="16384" min="9" style="1" width="8.86"/>
  </cols>
  <sheetData>
    <row r="21" customFormat="false" ht="13.5" hidden="false" customHeight="false" outlineLevel="0" collapsed="false">
      <c r="A21" s="2" t="s">
        <v>0</v>
      </c>
      <c r="B21" s="2"/>
    </row>
    <row r="22" customFormat="false" ht="13.5" hidden="false" customHeight="false" outlineLevel="0" collapsed="false">
      <c r="A22" s="1" t="s">
        <v>1</v>
      </c>
    </row>
    <row r="24" customFormat="false" ht="13.5" hidden="false" customHeight="false" outlineLevel="0" collapsed="false">
      <c r="B24" s="3" t="s">
        <v>2</v>
      </c>
      <c r="C24" s="3" t="s">
        <v>3</v>
      </c>
      <c r="D24" s="3" t="s">
        <v>4</v>
      </c>
      <c r="E24" s="3" t="s">
        <v>5</v>
      </c>
      <c r="G24" s="4" t="s">
        <v>6</v>
      </c>
      <c r="H24" s="5"/>
    </row>
    <row r="25" customFormat="false" ht="13.5" hidden="false" customHeight="false" outlineLevel="0" collapsed="false">
      <c r="B25" s="1" t="s">
        <v>7</v>
      </c>
      <c r="C25" s="6" t="n">
        <v>450000</v>
      </c>
      <c r="D25" s="6" t="n">
        <v>500000</v>
      </c>
      <c r="E25" s="6" t="n">
        <v>550000</v>
      </c>
      <c r="G25" s="7" t="s">
        <v>8</v>
      </c>
      <c r="H25" s="8" t="n">
        <v>0.6</v>
      </c>
    </row>
    <row r="26" customFormat="false" ht="13.5" hidden="false" customHeight="false" outlineLevel="0" collapsed="false">
      <c r="B26" s="9" t="s">
        <v>9</v>
      </c>
      <c r="C26" s="10" t="n">
        <f aca="false">$H$25*C25</f>
        <v>270000</v>
      </c>
      <c r="D26" s="10" t="n">
        <f aca="false">$H$25*D25</f>
        <v>300000</v>
      </c>
      <c r="E26" s="10" t="n">
        <f aca="false">$H$25*E25</f>
        <v>330000</v>
      </c>
      <c r="G26" s="7" t="s">
        <v>10</v>
      </c>
      <c r="H26" s="8" t="n">
        <v>0.2</v>
      </c>
    </row>
    <row r="27" customFormat="false" ht="13.5" hidden="false" customHeight="false" outlineLevel="0" collapsed="false">
      <c r="B27" s="1" t="s">
        <v>11</v>
      </c>
      <c r="C27" s="11" t="n">
        <f aca="false">C25-C26</f>
        <v>180000</v>
      </c>
      <c r="D27" s="11" t="n">
        <f aca="false">D25-D26</f>
        <v>200000</v>
      </c>
      <c r="E27" s="11" t="n">
        <f aca="false">E25-E26</f>
        <v>220000</v>
      </c>
      <c r="G27" s="12" t="s">
        <v>12</v>
      </c>
      <c r="H27" s="13" t="n">
        <v>0.3</v>
      </c>
    </row>
    <row r="28" customFormat="false" ht="13.5" hidden="false" customHeight="false" outlineLevel="0" collapsed="false">
      <c r="B28" s="1" t="s">
        <v>13</v>
      </c>
      <c r="C28" s="11" t="n">
        <f aca="false">50000+3000+4%*C25+2%*C25+500+3%*C25+300</f>
        <v>94300</v>
      </c>
      <c r="D28" s="11" t="n">
        <f aca="false">50000+3000+4%*D25+2%*D25+500+3%*D25+300</f>
        <v>98800</v>
      </c>
      <c r="E28" s="11" t="n">
        <f aca="false">50000+3000+4%*E25+2%*E25+500+3%*E25+300</f>
        <v>103300</v>
      </c>
    </row>
    <row r="29" customFormat="false" ht="13.5" hidden="false" customHeight="false" outlineLevel="0" collapsed="false">
      <c r="B29" s="1" t="s">
        <v>14</v>
      </c>
      <c r="C29" s="1" t="n">
        <v>700</v>
      </c>
      <c r="D29" s="1" t="n">
        <v>700</v>
      </c>
      <c r="E29" s="1" t="n">
        <v>700</v>
      </c>
    </row>
    <row r="30" customFormat="false" ht="13.5" hidden="false" customHeight="false" outlineLevel="0" collapsed="false">
      <c r="B30" s="9" t="s">
        <v>15</v>
      </c>
      <c r="C30" s="9" t="n">
        <v>0</v>
      </c>
      <c r="D30" s="9" t="n">
        <v>0</v>
      </c>
      <c r="E30" s="9" t="n">
        <v>0</v>
      </c>
    </row>
    <row r="31" customFormat="false" ht="13.5" hidden="false" customHeight="false" outlineLevel="0" collapsed="false">
      <c r="B31" s="1" t="s">
        <v>16</v>
      </c>
      <c r="C31" s="11" t="n">
        <f aca="false">+C27-C28-C29-C30</f>
        <v>85000</v>
      </c>
      <c r="D31" s="11" t="n">
        <f aca="false">+D27-D28-D29-D30</f>
        <v>100500</v>
      </c>
      <c r="E31" s="11" t="n">
        <f aca="false">+E27-E28-E29-E30</f>
        <v>116000</v>
      </c>
    </row>
    <row r="32" customFormat="false" ht="13.5" hidden="false" customHeight="false" outlineLevel="0" collapsed="false">
      <c r="B32" s="9" t="s">
        <v>17</v>
      </c>
      <c r="C32" s="10" t="n">
        <f aca="false">C31*$H$27</f>
        <v>25500</v>
      </c>
      <c r="D32" s="10" t="n">
        <f aca="false">D31*$H$27</f>
        <v>30150</v>
      </c>
      <c r="E32" s="10" t="n">
        <f aca="false">E31*$H$27</f>
        <v>34800</v>
      </c>
    </row>
    <row r="33" customFormat="false" ht="13.5" hidden="false" customHeight="false" outlineLevel="0" collapsed="false">
      <c r="B33" s="1" t="s">
        <v>18</v>
      </c>
      <c r="C33" s="1" t="n">
        <v>0</v>
      </c>
      <c r="D33" s="1" t="n">
        <v>0</v>
      </c>
      <c r="E33" s="1" t="n">
        <v>0</v>
      </c>
    </row>
    <row r="34" customFormat="false" ht="13.5" hidden="false" customHeight="false" outlineLevel="0" collapsed="false">
      <c r="B34" s="3" t="s">
        <v>19</v>
      </c>
      <c r="C34" s="14" t="n">
        <f aca="false">C31-C32+C33</f>
        <v>59500</v>
      </c>
      <c r="D34" s="14" t="n">
        <f aca="false">D31-D32+D33</f>
        <v>70350</v>
      </c>
      <c r="E34" s="14" t="n">
        <f aca="false">E31-E32+E33</f>
        <v>81200</v>
      </c>
    </row>
    <row r="35" customFormat="false" ht="13.5" hidden="false" customHeight="false" outlineLevel="0" collapsed="false">
      <c r="C35" s="11"/>
      <c r="D35" s="11"/>
    </row>
    <row r="36" customFormat="false" ht="13.5" hidden="false" customHeight="false" outlineLevel="0" collapsed="false">
      <c r="A36" s="1" t="s">
        <v>20</v>
      </c>
      <c r="C36" s="11"/>
      <c r="D36" s="11"/>
      <c r="E36" s="11"/>
    </row>
    <row r="38" customFormat="false" ht="13.5" hidden="false" customHeight="false" outlineLevel="0" collapsed="false">
      <c r="B38" s="15" t="s">
        <v>21</v>
      </c>
      <c r="C38" s="16" t="n">
        <f aca="false">C34/5000</f>
        <v>11.9</v>
      </c>
      <c r="D38" s="16" t="n">
        <f aca="false">D34/5000</f>
        <v>14.07</v>
      </c>
      <c r="E38" s="16" t="n">
        <f aca="false">E34/5000</f>
        <v>16.24</v>
      </c>
    </row>
    <row r="40" customFormat="false" ht="13.5" hidden="false" customHeight="false" outlineLevel="0" collapsed="false">
      <c r="A40" s="1" t="s">
        <v>22</v>
      </c>
    </row>
    <row r="41" customFormat="false" ht="13.5" hidden="false" customHeight="false" outlineLevel="0" collapsed="false">
      <c r="B41" s="17" t="s">
        <v>23</v>
      </c>
    </row>
    <row r="42" customFormat="false" ht="13.5" hidden="false" customHeight="false" outlineLevel="0" collapsed="false">
      <c r="B42" s="1" t="s">
        <v>24</v>
      </c>
    </row>
    <row r="43" customFormat="false" ht="14.25" hidden="false" customHeight="false" outlineLevel="0" collapsed="false">
      <c r="D43" s="18"/>
      <c r="E43" s="19"/>
      <c r="F43" s="19"/>
      <c r="G43" s="18" t="s">
        <v>25</v>
      </c>
      <c r="H43" s="18"/>
      <c r="I43" s="18"/>
      <c r="J43" s="18"/>
    </row>
    <row r="44" customFormat="false" ht="14.25" hidden="false" customHeight="false" outlineLevel="0" collapsed="false">
      <c r="C44" s="20" t="n">
        <f aca="false">E38</f>
        <v>16.24</v>
      </c>
      <c r="D44" s="21" t="n">
        <f aca="false">+E44-0.01</f>
        <v>0.57</v>
      </c>
      <c r="E44" s="21" t="n">
        <f aca="false">+F44-0.01</f>
        <v>0.58</v>
      </c>
      <c r="F44" s="21" t="n">
        <f aca="false">+G44-0.01</f>
        <v>0.59</v>
      </c>
      <c r="G44" s="22" t="n">
        <v>0.6</v>
      </c>
      <c r="H44" s="21" t="n">
        <f aca="false">G44+0.01</f>
        <v>0.61</v>
      </c>
      <c r="I44" s="21" t="n">
        <f aca="false">H44+0.01</f>
        <v>0.62</v>
      </c>
      <c r="J44" s="21" t="n">
        <f aca="false">I44+0.01</f>
        <v>0.63</v>
      </c>
    </row>
    <row r="45" customFormat="false" ht="14.25" hidden="false" customHeight="false" outlineLevel="0" collapsed="false">
      <c r="B45" s="23"/>
      <c r="C45" s="24" t="n">
        <f aca="false">C46-0.01</f>
        <v>0.27</v>
      </c>
      <c r="D45" s="25" t="str">
        <f aca="true">TABLE($C$44,$H$27,$C45,$H$25,D$44)</f>
        <v/>
      </c>
      <c r="E45" s="25" t="str">
        <f aca="true">TABLE($C$44,$H$27,$C45,$H$25,E$44)</f>
        <v/>
      </c>
      <c r="F45" s="25" t="str">
        <f aca="true">TABLE($C$44,$H$27,$C45,$H$25,F$44)</f>
        <v/>
      </c>
      <c r="G45" s="25" t="str">
        <f aca="true">TABLE($C$44,$H$27,$C45,$H$25,G$44)</f>
        <v/>
      </c>
      <c r="H45" s="25" t="str">
        <f aca="true">TABLE($C$44,$H$27,$C45,$H$25,H$44)</f>
        <v/>
      </c>
      <c r="I45" s="25" t="str">
        <f aca="true">TABLE($C$44,$H$27,$C45,$H$25,I$44)</f>
        <v/>
      </c>
      <c r="J45" s="25" t="str">
        <f aca="true">TABLE($C$44,$H$27,$C45,$H$25,J$44)</f>
        <v/>
      </c>
    </row>
    <row r="46" customFormat="false" ht="14.25" hidden="false" customHeight="false" outlineLevel="0" collapsed="false">
      <c r="B46" s="23"/>
      <c r="C46" s="24" t="n">
        <f aca="false">C47-0.01</f>
        <v>0.28</v>
      </c>
      <c r="D46" s="25" t="str">
        <f aca="true">TABLE($C$44,$H$27,$C46,$H$25,D$44)</f>
        <v/>
      </c>
      <c r="E46" s="26" t="str">
        <f aca="true">TABLE($C$44,$H$27,$C46,$H$25,E$44)</f>
        <v/>
      </c>
      <c r="F46" s="26" t="str">
        <f aca="true">TABLE($C$44,$H$27,$C46,$H$25,F$44)</f>
        <v/>
      </c>
      <c r="G46" s="26" t="str">
        <f aca="true">TABLE($C$44,$H$27,$C46,$H$25,G$44)</f>
        <v/>
      </c>
      <c r="H46" s="26" t="str">
        <f aca="true">TABLE($C$44,$H$27,$C46,$H$25,H$44)</f>
        <v/>
      </c>
      <c r="I46" s="26" t="str">
        <f aca="true">TABLE($C$44,$H$27,$C46,$H$25,I$44)</f>
        <v/>
      </c>
      <c r="J46" s="25" t="str">
        <f aca="true">TABLE($C$44,$H$27,$C46,$H$25,J$44)</f>
        <v/>
      </c>
    </row>
    <row r="47" customFormat="false" ht="14.25" hidden="false" customHeight="false" outlineLevel="0" collapsed="false">
      <c r="B47" s="23"/>
      <c r="C47" s="24" t="n">
        <f aca="false">C48-0.01</f>
        <v>0.29</v>
      </c>
      <c r="D47" s="25" t="str">
        <f aca="true">TABLE($C$44,$H$27,$C47,$H$25,D$44)</f>
        <v/>
      </c>
      <c r="E47" s="26" t="str">
        <f aca="true">TABLE($C$44,$H$27,$C47,$H$25,E$44)</f>
        <v/>
      </c>
      <c r="F47" s="27" t="str">
        <f aca="true">TABLE($C$44,$H$27,$C47,$H$25,F$44)</f>
        <v/>
      </c>
      <c r="G47" s="27" t="str">
        <f aca="true">TABLE($C$44,$H$27,$C47,$H$25,G$44)</f>
        <v/>
      </c>
      <c r="H47" s="27" t="str">
        <f aca="true">TABLE($C$44,$H$27,$C47,$H$25,H$44)</f>
        <v/>
      </c>
      <c r="I47" s="26" t="str">
        <f aca="true">TABLE($C$44,$H$27,$C47,$H$25,I$44)</f>
        <v/>
      </c>
      <c r="J47" s="25" t="str">
        <f aca="true">TABLE($C$44,$H$27,$C47,$H$25,J$44)</f>
        <v/>
      </c>
    </row>
    <row r="48" customFormat="false" ht="54" hidden="false" customHeight="false" outlineLevel="0" collapsed="false">
      <c r="B48" s="28" t="s">
        <v>26</v>
      </c>
      <c r="C48" s="29" t="n">
        <v>0.3</v>
      </c>
      <c r="D48" s="25" t="str">
        <f aca="true">TABLE($C$44,$H$27,$C48,$H$25,D$44)</f>
        <v/>
      </c>
      <c r="E48" s="26" t="str">
        <f aca="true">TABLE($C$44,$H$27,$C48,$H$25,E$44)</f>
        <v/>
      </c>
      <c r="F48" s="27" t="str">
        <f aca="true">TABLE($C$44,$H$27,$C48,$H$25,F$44)</f>
        <v/>
      </c>
      <c r="G48" s="30" t="str">
        <f aca="true">TABLE($C$44,$H$27,$C48,$H$25,G$44)</f>
        <v/>
      </c>
      <c r="H48" s="27" t="str">
        <f aca="true">TABLE($C$44,$H$27,$C48,$H$25,H$44)</f>
        <v/>
      </c>
      <c r="I48" s="26" t="str">
        <f aca="true">TABLE($C$44,$H$27,$C48,$H$25,I$44)</f>
        <v/>
      </c>
      <c r="J48" s="25" t="str">
        <f aca="true">TABLE($C$44,$H$27,$C48,$H$25,J$44)</f>
        <v/>
      </c>
    </row>
    <row r="49" customFormat="false" ht="14.25" hidden="false" customHeight="false" outlineLevel="0" collapsed="false">
      <c r="B49" s="23"/>
      <c r="C49" s="24" t="n">
        <f aca="false">C48+0.01</f>
        <v>0.31</v>
      </c>
      <c r="D49" s="25" t="str">
        <f aca="true">TABLE($C$44,$H$27,$C49,$H$25,D$44)</f>
        <v/>
      </c>
      <c r="E49" s="26" t="str">
        <f aca="true">TABLE($C$44,$H$27,$C49,$H$25,E$44)</f>
        <v/>
      </c>
      <c r="F49" s="27" t="str">
        <f aca="true">TABLE($C$44,$H$27,$C49,$H$25,F$44)</f>
        <v/>
      </c>
      <c r="G49" s="27" t="str">
        <f aca="true">TABLE($C$44,$H$27,$C49,$H$25,G$44)</f>
        <v/>
      </c>
      <c r="H49" s="27" t="str">
        <f aca="true">TABLE($C$44,$H$27,$C49,$H$25,H$44)</f>
        <v/>
      </c>
      <c r="I49" s="26" t="str">
        <f aca="true">TABLE($C$44,$H$27,$C49,$H$25,I$44)</f>
        <v/>
      </c>
      <c r="J49" s="25" t="str">
        <f aca="true">TABLE($C$44,$H$27,$C49,$H$25,J$44)</f>
        <v/>
      </c>
    </row>
    <row r="50" customFormat="false" ht="14.25" hidden="false" customHeight="false" outlineLevel="0" collapsed="false">
      <c r="B50" s="23"/>
      <c r="C50" s="24" t="n">
        <f aca="false">C49+0.01</f>
        <v>0.32</v>
      </c>
      <c r="D50" s="25" t="str">
        <f aca="true">TABLE($C$44,$H$27,$C50,$H$25,D$44)</f>
        <v/>
      </c>
      <c r="E50" s="26" t="str">
        <f aca="true">TABLE($C$44,$H$27,$C50,$H$25,E$44)</f>
        <v/>
      </c>
      <c r="F50" s="26" t="str">
        <f aca="true">TABLE($C$44,$H$27,$C50,$H$25,F$44)</f>
        <v/>
      </c>
      <c r="G50" s="26" t="str">
        <f aca="true">TABLE($C$44,$H$27,$C50,$H$25,G$44)</f>
        <v/>
      </c>
      <c r="H50" s="26" t="str">
        <f aca="true">TABLE($C$44,$H$27,$C50,$H$25,H$44)</f>
        <v/>
      </c>
      <c r="I50" s="26" t="str">
        <f aca="true">TABLE($C$44,$H$27,$C50,$H$25,I$44)</f>
        <v/>
      </c>
      <c r="J50" s="25" t="str">
        <f aca="true">TABLE($C$44,$H$27,$C50,$H$25,J$44)</f>
        <v/>
      </c>
    </row>
    <row r="51" customFormat="false" ht="14.25" hidden="false" customHeight="false" outlineLevel="0" collapsed="false">
      <c r="B51" s="23"/>
      <c r="C51" s="24" t="n">
        <f aca="false">C50+0.01</f>
        <v>0.33</v>
      </c>
      <c r="D51" s="25" t="str">
        <f aca="true">TABLE($C$44,$H$27,$C51,$H$25,D$44)</f>
        <v/>
      </c>
      <c r="E51" s="25" t="str">
        <f aca="true">TABLE($C$44,$H$27,$C51,$H$25,E$44)</f>
        <v/>
      </c>
      <c r="F51" s="25" t="str">
        <f aca="true">TABLE($C$44,$H$27,$C51,$H$25,F$44)</f>
        <v/>
      </c>
      <c r="G51" s="25" t="str">
        <f aca="true">TABLE($C$44,$H$27,$C51,$H$25,G$44)</f>
        <v/>
      </c>
      <c r="H51" s="25" t="str">
        <f aca="true">TABLE($C$44,$H$27,$C51,$H$25,H$44)</f>
        <v/>
      </c>
      <c r="I51" s="25" t="str">
        <f aca="true">TABLE($C$44,$H$27,$C51,$H$25,I$44)</f>
        <v/>
      </c>
      <c r="J51" s="25" t="str">
        <f aca="true">TABLE($C$44,$H$27,$C51,$H$25,J$44)</f>
        <v/>
      </c>
    </row>
    <row r="53" customFormat="false" ht="13.5" hidden="false" customHeight="false" outlineLevel="0" collapsed="false">
      <c r="B53" s="1" t="s">
        <v>27</v>
      </c>
    </row>
    <row r="54" customFormat="false" ht="13.5" hidden="false" customHeight="false" outlineLevel="0" collapsed="false">
      <c r="B54" s="1" t="s">
        <v>28</v>
      </c>
      <c r="C54" s="31" t="n">
        <f aca="false">H48-G48</f>
        <v>-0.769999999999998</v>
      </c>
      <c r="D54" s="31"/>
      <c r="E54" s="31"/>
      <c r="F54" s="31"/>
    </row>
    <row r="55" customFormat="false" ht="13.5" hidden="false" customHeight="false" outlineLevel="0" collapsed="false">
      <c r="B55" s="1" t="s">
        <v>29</v>
      </c>
      <c r="C55" s="31" t="n">
        <f aca="false">+G49-G48</f>
        <v>-0.231999999999999</v>
      </c>
      <c r="D55" s="31"/>
      <c r="E55" s="31"/>
      <c r="F55" s="31"/>
    </row>
    <row r="57" customFormat="false" ht="13.5" hidden="false" customHeight="false" outlineLevel="0" collapsed="false">
      <c r="B57" s="1" t="s">
        <v>30</v>
      </c>
    </row>
    <row r="58" customFormat="false" ht="13.5" hidden="false" customHeight="false" outlineLevel="0" collapsed="false">
      <c r="B58" s="1" t="s">
        <v>31</v>
      </c>
    </row>
    <row r="59" customFormat="false" ht="13.5" hidden="false" customHeight="false" outlineLevel="0" collapsed="false">
      <c r="B59" s="1" t="s">
        <v>32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LibreOffice/7.6.2.1$Linux_X86_64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2023-08-20T15:17:11Z</dcterms:created>
  <dc:creator>u167856</dc:creator>
  <dc:description/>
  <dc:language>en-US</dc:language>
  <cp:lastModifiedBy>Marcelo Ortiz M.</cp:lastModifiedBy>
  <dcterms:modified xsi:type="dcterms:W3CDTF">2023-10-30T14:55:37Z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