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03"/>
  <workbookPr/>
  <mc:AlternateContent xmlns:mc="http://schemas.openxmlformats.org/markup-compatibility/2006">
    <mc:Choice Requires="x15">
      <x15ac:absPath xmlns:x15ac="http://schemas.microsoft.com/office/spreadsheetml/2010/11/ac" url="C:\Users\u167856\Dropbox\UPF\managerial_accounting\2023-2024\Seminars\"/>
    </mc:Choice>
  </mc:AlternateContent>
  <xr:revisionPtr revIDLastSave="5" documentId="13_ncr:1_{97DBE09B-60D0-48FD-9C58-35DB417C7F35}" xr6:coauthVersionLast="47" xr6:coauthVersionMax="47" xr10:uidLastSave="{9E620DB9-EC0B-4DD8-9122-DDFDC7CEAF23}"/>
  <bookViews>
    <workbookView xWindow="28680" yWindow="-60" windowWidth="29040" windowHeight="15840" firstSheet="1" activeTab="1" xr2:uid="{00000000-000D-0000-FFFF-FFFF00000000}"/>
  </bookViews>
  <sheets>
    <sheet name="comparing" sheetId="1" r:id="rId1"/>
    <sheet name="profitability" sheetId="4"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3" i="4" l="1"/>
  <c r="C47" i="4"/>
  <c r="C37" i="4"/>
  <c r="E61" i="1"/>
  <c r="D61" i="1"/>
  <c r="E47" i="1"/>
  <c r="D47" i="1"/>
  <c r="F60" i="1"/>
  <c r="F59" i="1"/>
  <c r="F58" i="1"/>
  <c r="E55" i="1"/>
  <c r="E54" i="1"/>
  <c r="D55" i="1"/>
  <c r="D54" i="1"/>
  <c r="D46" i="1"/>
  <c r="D39" i="1"/>
  <c r="C58" i="4" l="1"/>
  <c r="D58" i="4"/>
  <c r="D57" i="4"/>
  <c r="C57" i="4"/>
  <c r="C38" i="4"/>
  <c r="C39" i="4"/>
  <c r="C48" i="4" s="1"/>
  <c r="C40" i="4"/>
  <c r="C49" i="4" s="1"/>
  <c r="C41" i="4"/>
  <c r="C50" i="4" s="1"/>
  <c r="D46" i="4"/>
  <c r="D32" i="4"/>
  <c r="E45" i="1"/>
  <c r="D45" i="1"/>
  <c r="F45" i="1" s="1"/>
  <c r="C32" i="1"/>
  <c r="C27" i="1"/>
  <c r="C23" i="1"/>
  <c r="F55" i="1" l="1"/>
  <c r="E46" i="1"/>
  <c r="F54" i="1"/>
  <c r="D48" i="4"/>
  <c r="D47" i="4"/>
  <c r="C46" i="4"/>
  <c r="C51" i="4"/>
  <c r="C53" i="4" s="1"/>
  <c r="C59" i="4" s="1"/>
  <c r="C60" i="4" s="1"/>
  <c r="D50" i="4"/>
  <c r="D49" i="4"/>
  <c r="E59" i="1"/>
  <c r="D59" i="1"/>
  <c r="E58" i="1"/>
  <c r="D58" i="1"/>
  <c r="F46" i="1" l="1"/>
  <c r="D51" i="4"/>
  <c r="D59" i="4" s="1"/>
  <c r="D60" i="4" s="1"/>
  <c r="D60" i="1"/>
  <c r="E60" i="1"/>
</calcChain>
</file>

<file path=xl/sharedStrings.xml><?xml version="1.0" encoding="utf-8"?>
<sst xmlns="http://schemas.openxmlformats.org/spreadsheetml/2006/main" count="103" uniqueCount="66">
  <si>
    <t>Information:</t>
  </si>
  <si>
    <t>Total Overhead</t>
  </si>
  <si>
    <t>Total Activity (Direct Labor)</t>
  </si>
  <si>
    <t>Standard</t>
  </si>
  <si>
    <t>hrs</t>
  </si>
  <si>
    <t>Extreme</t>
  </si>
  <si>
    <t>Total Activity (Machine hrs)</t>
  </si>
  <si>
    <t>Overhead cost</t>
  </si>
  <si>
    <t>Total Activity (Set up hrs)</t>
  </si>
  <si>
    <t>Solution:</t>
  </si>
  <si>
    <t>1)</t>
  </si>
  <si>
    <t>Traditional</t>
  </si>
  <si>
    <t>(Here I'm labeling the steps as in the class' slides)</t>
  </si>
  <si>
    <t>Step 2</t>
  </si>
  <si>
    <t>Overhead rate</t>
  </si>
  <si>
    <t>Step 3</t>
  </si>
  <si>
    <t>Total</t>
  </si>
  <si>
    <t>Activity</t>
  </si>
  <si>
    <t>OH assignment</t>
  </si>
  <si>
    <t>% total</t>
  </si>
  <si>
    <t>ABC</t>
  </si>
  <si>
    <t>Step 4</t>
  </si>
  <si>
    <t>Driver</t>
  </si>
  <si>
    <t>Overhead Cost</t>
  </si>
  <si>
    <t>Total Activity</t>
  </si>
  <si>
    <t>ABC rate</t>
  </si>
  <si>
    <t>Machine</t>
  </si>
  <si>
    <t>Set up</t>
  </si>
  <si>
    <t>Step 5</t>
  </si>
  <si>
    <t>2)</t>
  </si>
  <si>
    <t>Yes, the new costing method will impact the performance evaluation because it will assign less cost (from 225k to 200k); thus, assuming no changes in prices, the profitability of the product will increase.</t>
  </si>
  <si>
    <t>Alpinism</t>
  </si>
  <si>
    <t>Biking</t>
  </si>
  <si>
    <t>Sales price</t>
  </si>
  <si>
    <t>Direct labor + material</t>
  </si>
  <si>
    <t>Annual Overhead Data</t>
  </si>
  <si>
    <t>Estimated use of cost driver per Activity</t>
  </si>
  <si>
    <t>Estimated use of cost driver per Product</t>
  </si>
  <si>
    <t>Activity Cost Pool</t>
  </si>
  <si>
    <t>Cost Driver</t>
  </si>
  <si>
    <t>Estimated Overhead</t>
  </si>
  <si>
    <t>Purchase of raw material and components</t>
  </si>
  <si>
    <t># of orders</t>
  </si>
  <si>
    <t>orders</t>
  </si>
  <si>
    <t>Machine set-up</t>
  </si>
  <si>
    <t># set-ups</t>
  </si>
  <si>
    <t>set-ups</t>
  </si>
  <si>
    <t>Machine maintance</t>
  </si>
  <si>
    <t># hrs machine</t>
  </si>
  <si>
    <t>hours</t>
  </si>
  <si>
    <t>Assembling of comon parts</t>
  </si>
  <si>
    <t># parts</t>
  </si>
  <si>
    <t>parts</t>
  </si>
  <si>
    <t>Inspection and safe testing</t>
  </si>
  <si>
    <t># tests</t>
  </si>
  <si>
    <t>tests</t>
  </si>
  <si>
    <t>1) ABC overhead rates</t>
  </si>
  <si>
    <t>2) OH cost allocation using  ABC rates</t>
  </si>
  <si>
    <t>Total assigned cost</t>
  </si>
  <si>
    <t>3) OH cost per unit</t>
  </si>
  <si>
    <t>4) profitability</t>
  </si>
  <si>
    <t>Sales Price</t>
  </si>
  <si>
    <t>Direct labor and material</t>
  </si>
  <si>
    <t>Overhead per unit</t>
  </si>
  <si>
    <t>Gross profit</t>
  </si>
  <si>
    <t>Suggestion: Reduce activity consumption in the production of Biking helmets. In particular, invest in reducing maintenance costs and assembling costs ($ or activity usage). Importantly, reducing assembling costs will also favor Alpinism helmets, so from a broad managerial perspective, this should be the 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</si>
</sst>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_(* #,##0.00_);_(* \(#,##0.00\);_(* &quot;-&quot;??_);_(@_)"/>
    <numFmt numFmtId="166" formatCode="\$#,##0_);[Red]\(\$#,##0\)"/>
    <numFmt numFmtId="167" formatCode="_([$$-409]* #,##0_);_([$$-409]* &quot;(&quot;#,##0&quot;)&quot;;_([$$-409]* &quot;-&quot;??_);_(@_)"/>
    <numFmt numFmtId="168" formatCode="_(&quot;$&quot;* #,##0_);_(&quot;$&quot;* \(#,##0\);_(&quot;$&quot;* &quot;-&quot;??_);_(@_)"/>
    <numFmt numFmtId="169" formatCode="_(* #,##0.0_);_(* \(#,##0.0\);_(* &quot;-&quot;??_);_(@_)"/>
    <numFmt numFmtId="170" formatCode="_(* #,##0_);_(* \(#,##0\);_(* &quot;-&quot;??_);_(@_)"/>
  </numFmts>
  <fonts count="6">
    <font>
      <sz val="11"/>
      <color theme="1"/>
      <name val="Calibri"/>
      <scheme val="minor"/>
    </font>
    <font>
      <sz val="11"/>
      <color theme="1"/>
      <name val="Calibri"/>
      <family val="2"/>
      <scheme val="minor"/>
    </font>
    <font>
      <sz val="11"/>
      <color theme="1"/>
      <name val="Calibri"/>
      <family val="2"/>
      <scheme val="minor"/>
    </font>
    <font>
      <sz val="11"/>
      <color theme="1"/>
      <name val="Arial"/>
      <family val="2"/>
    </font>
    <font>
      <b/>
      <sz val="11"/>
      <color theme="1"/>
      <name val="Arial"/>
      <family val="2"/>
    </font>
    <font>
      <b/>
      <i/>
      <sz val="11"/>
      <color theme="1"/>
      <name val="Arial"/>
      <family val="2"/>
    </font>
  </fonts>
  <fills count="7">
    <fill>
      <patternFill patternType="none"/>
    </fill>
    <fill>
      <patternFill patternType="gray125"/>
    </fill>
    <fill>
      <patternFill patternType="none"/>
    </fill>
    <fill>
      <patternFill patternType="solid">
        <fgColor theme="5" tint="0.59999389629810485"/>
        <bgColor indexed="64"/>
      </patternFill>
    </fill>
    <fill>
      <patternFill patternType="solid">
        <fgColor theme="5" tint="0.59999389629810485"/>
        <bgColor indexed="5"/>
      </patternFill>
    </fill>
    <fill>
      <patternFill patternType="solid">
        <fgColor theme="5" tint="0.79998168889431442"/>
        <bgColor indexed="5"/>
      </patternFill>
    </fill>
    <fill>
      <patternFill patternType="solid">
        <fgColor theme="5" tint="0.79998168889431442"/>
        <bgColor indexed="64"/>
      </patternFill>
    </fill>
  </fills>
  <borders count="12">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164" fontId="1" fillId="2" borderId="0" applyFont="0" applyFill="0" applyBorder="0"/>
    <xf numFmtId="165" fontId="1" fillId="0" borderId="0" applyFont="0" applyFill="0" applyBorder="0" applyAlignment="0" applyProtection="0"/>
    <xf numFmtId="9" fontId="2" fillId="0" borderId="0" applyFont="0" applyFill="0" applyBorder="0" applyAlignment="0" applyProtection="0"/>
  </cellStyleXfs>
  <cellXfs count="51">
    <xf numFmtId="0" fontId="0" fillId="0" borderId="0" xfId="0"/>
    <xf numFmtId="0" fontId="3" fillId="0" borderId="0" xfId="0" applyFont="1"/>
    <xf numFmtId="0" fontId="4" fillId="0" borderId="0" xfId="0" applyFont="1"/>
    <xf numFmtId="166" fontId="3" fillId="0" borderId="0" xfId="0" applyNumberFormat="1" applyFont="1"/>
    <xf numFmtId="170" fontId="3" fillId="0" borderId="0" xfId="2" applyNumberFormat="1" applyFont="1" applyBorder="1"/>
    <xf numFmtId="0" fontId="5" fillId="0" borderId="0" xfId="0" applyFont="1"/>
    <xf numFmtId="166" fontId="3" fillId="0" borderId="3" xfId="0" applyNumberFormat="1" applyFont="1" applyBorder="1"/>
    <xf numFmtId="0" fontId="3" fillId="0" borderId="4" xfId="0" applyFont="1" applyBorder="1"/>
    <xf numFmtId="0" fontId="3" fillId="0" borderId="6" xfId="0" applyFont="1" applyBorder="1"/>
    <xf numFmtId="166" fontId="3" fillId="0" borderId="1" xfId="0" applyNumberFormat="1" applyFont="1" applyBorder="1"/>
    <xf numFmtId="0" fontId="3" fillId="0" borderId="8" xfId="0" applyFont="1" applyBorder="1"/>
    <xf numFmtId="170" fontId="3" fillId="0" borderId="0" xfId="0" applyNumberFormat="1" applyFont="1"/>
    <xf numFmtId="9" fontId="3" fillId="0" borderId="0" xfId="3" applyFont="1" applyBorder="1"/>
    <xf numFmtId="169" fontId="3" fillId="0" borderId="0" xfId="0" applyNumberFormat="1" applyFont="1"/>
    <xf numFmtId="0" fontId="3" fillId="0" borderId="1" xfId="0" applyFont="1" applyBorder="1"/>
    <xf numFmtId="0" fontId="4" fillId="0" borderId="1" xfId="0" applyFont="1" applyBorder="1" applyAlignment="1">
      <alignment horizontal="center"/>
    </xf>
    <xf numFmtId="170" fontId="3" fillId="0" borderId="0" xfId="0" applyNumberFormat="1" applyFont="1" applyAlignment="1">
      <alignment horizontal="center"/>
    </xf>
    <xf numFmtId="0" fontId="4" fillId="2" borderId="0" xfId="0" applyFont="1" applyFill="1"/>
    <xf numFmtId="170" fontId="4" fillId="0" borderId="0" xfId="0" applyNumberFormat="1" applyFont="1" applyAlignment="1">
      <alignment horizontal="center"/>
    </xf>
    <xf numFmtId="0" fontId="3" fillId="2" borderId="0" xfId="0" applyFont="1" applyFill="1"/>
    <xf numFmtId="0" fontId="3" fillId="0" borderId="0" xfId="0" applyFont="1" applyAlignment="1">
      <alignment horizontal="center"/>
    </xf>
    <xf numFmtId="0" fontId="3" fillId="0" borderId="1" xfId="0" applyFont="1" applyBorder="1" applyAlignment="1">
      <alignment horizontal="center"/>
    </xf>
    <xf numFmtId="170" fontId="3" fillId="0" borderId="6" xfId="2" applyNumberFormat="1" applyFont="1" applyBorder="1"/>
    <xf numFmtId="168" fontId="4" fillId="0" borderId="1" xfId="0" applyNumberFormat="1" applyFont="1" applyBorder="1"/>
    <xf numFmtId="0" fontId="3" fillId="3" borderId="2" xfId="0" applyFont="1" applyFill="1" applyBorder="1"/>
    <xf numFmtId="0" fontId="3" fillId="3" borderId="5" xfId="0" applyFont="1" applyFill="1" applyBorder="1"/>
    <xf numFmtId="0" fontId="3" fillId="3" borderId="7" xfId="0" applyFont="1" applyFill="1" applyBorder="1"/>
    <xf numFmtId="0" fontId="4" fillId="3" borderId="0" xfId="0" applyFont="1" applyFill="1"/>
    <xf numFmtId="0" fontId="4" fillId="4" borderId="0" xfId="0" applyFont="1" applyFill="1"/>
    <xf numFmtId="165" fontId="3" fillId="5" borderId="0" xfId="0" applyNumberFormat="1" applyFont="1" applyFill="1"/>
    <xf numFmtId="167" fontId="3" fillId="5" borderId="0" xfId="1" applyNumberFormat="1" applyFont="1" applyFill="1" applyBorder="1"/>
    <xf numFmtId="9" fontId="3" fillId="6" borderId="0" xfId="3" applyFont="1" applyFill="1" applyBorder="1"/>
    <xf numFmtId="0" fontId="3" fillId="6" borderId="0" xfId="0" applyFont="1" applyFill="1"/>
    <xf numFmtId="0" fontId="4" fillId="3" borderId="1" xfId="0" applyFont="1" applyFill="1" applyBorder="1"/>
    <xf numFmtId="0" fontId="4" fillId="4" borderId="1" xfId="0" applyFont="1" applyFill="1" applyBorder="1"/>
    <xf numFmtId="0" fontId="3" fillId="5" borderId="0" xfId="0" applyFont="1" applyFill="1"/>
    <xf numFmtId="0" fontId="4" fillId="3" borderId="3" xfId="0" applyFont="1" applyFill="1" applyBorder="1"/>
    <xf numFmtId="0" fontId="4" fillId="3" borderId="4" xfId="0" applyFont="1" applyFill="1" applyBorder="1"/>
    <xf numFmtId="0" fontId="3" fillId="3" borderId="3" xfId="0" applyFont="1" applyFill="1" applyBorder="1"/>
    <xf numFmtId="0" fontId="4" fillId="3" borderId="5" xfId="0" applyFont="1" applyFill="1" applyBorder="1"/>
    <xf numFmtId="0" fontId="3" fillId="3" borderId="0" xfId="0" applyFont="1" applyFill="1"/>
    <xf numFmtId="0" fontId="4" fillId="3" borderId="6" xfId="0" applyFont="1" applyFill="1" applyBorder="1"/>
    <xf numFmtId="0" fontId="4" fillId="3" borderId="11" xfId="0" applyFont="1" applyFill="1" applyBorder="1" applyAlignment="1">
      <alignment horizontal="center" vertical="top"/>
    </xf>
    <xf numFmtId="0" fontId="4" fillId="3" borderId="9" xfId="0" applyFont="1" applyFill="1" applyBorder="1" applyAlignment="1">
      <alignment horizontal="center" vertical="top"/>
    </xf>
    <xf numFmtId="0" fontId="4" fillId="3" borderId="9" xfId="0" applyFont="1" applyFill="1" applyBorder="1" applyAlignment="1">
      <alignment horizontal="center" vertical="top" wrapText="1"/>
    </xf>
    <xf numFmtId="0" fontId="4" fillId="3" borderId="10" xfId="0" applyFont="1" applyFill="1" applyBorder="1" applyAlignment="1">
      <alignment horizontal="center" vertical="top" wrapText="1"/>
    </xf>
    <xf numFmtId="167" fontId="3" fillId="2" borderId="0" xfId="1" applyNumberFormat="1" applyFont="1" applyFill="1" applyBorder="1"/>
    <xf numFmtId="168" fontId="3" fillId="2" borderId="0" xfId="1" applyNumberFormat="1" applyFont="1" applyFill="1" applyBorder="1"/>
    <xf numFmtId="168" fontId="3" fillId="2" borderId="6" xfId="1" applyNumberFormat="1" applyFont="1" applyFill="1" applyBorder="1"/>
    <xf numFmtId="168" fontId="3" fillId="2" borderId="1" xfId="1" applyNumberFormat="1" applyFont="1" applyFill="1" applyBorder="1"/>
    <xf numFmtId="168" fontId="3" fillId="2" borderId="8" xfId="1" applyNumberFormat="1" applyFont="1" applyFill="1" applyBorder="1"/>
  </cellXfs>
  <cellStyles count="4">
    <cellStyle name="Millares" xfId="2" builtinId="3"/>
    <cellStyle name="Moneda" xfId="1" builtinId="4"/>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57151</xdr:rowOff>
    </xdr:from>
    <xdr:to>
      <xdr:col>7</xdr:col>
      <xdr:colOff>342900</xdr:colOff>
      <xdr:row>17</xdr:row>
      <xdr:rowOff>76200</xdr:rowOff>
    </xdr:to>
    <xdr:sp macro="" textlink="">
      <xdr:nvSpPr>
        <xdr:cNvPr id="2" name="TextBox 1">
          <a:extLst>
            <a:ext uri="{FF2B5EF4-FFF2-40B4-BE49-F238E27FC236}">
              <a16:creationId xmlns:a16="http://schemas.microsoft.com/office/drawing/2014/main" id="{80323094-0ECA-5065-7675-15847925E8BA}"/>
            </a:ext>
          </a:extLst>
        </xdr:cNvPr>
        <xdr:cNvSpPr txBox="1"/>
      </xdr:nvSpPr>
      <xdr:spPr>
        <a:xfrm>
          <a:off x="114300" y="57151"/>
          <a:ext cx="8820150" cy="28955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Arial" panose="020B0604020202020204" pitchFamily="34" charset="0"/>
              <a:ea typeface="+mn-ea"/>
              <a:cs typeface="Arial" panose="020B0604020202020204" pitchFamily="34" charset="0"/>
            </a:rPr>
            <a:t>Chilean bikes manufacture two models of bicycles: Standard and Extreme. The total overhead of $300,000 has traditionally been allocated by direct labor hours, with 150,000 hours for the Standard and 50,000 for the Extreme. </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Arial" panose="020B0604020202020204" pitchFamily="34" charset="0"/>
              <a:ea typeface="+mn-ea"/>
              <a:cs typeface="Arial" panose="020B0604020202020204" pitchFamily="34" charset="0"/>
            </a:rPr>
            <a:t>The company is</a:t>
          </a:r>
          <a:r>
            <a:rPr lang="en-US" sz="1400" baseline="0">
              <a:solidFill>
                <a:schemeClr val="dk1"/>
              </a:solidFill>
              <a:effectLst/>
              <a:latin typeface="Arial" panose="020B0604020202020204" pitchFamily="34" charset="0"/>
              <a:ea typeface="+mn-ea"/>
              <a:cs typeface="Arial" panose="020B0604020202020204" pitchFamily="34" charset="0"/>
            </a:rPr>
            <a:t> moving to a ABC method and have decided to use two cost pools. First,</a:t>
          </a:r>
          <a:r>
            <a:rPr lang="en-US" sz="1400">
              <a:solidFill>
                <a:schemeClr val="dk1"/>
              </a:solidFill>
              <a:effectLst/>
              <a:latin typeface="Arial" panose="020B0604020202020204" pitchFamily="34" charset="0"/>
              <a:ea typeface="+mn-ea"/>
              <a:cs typeface="Arial" panose="020B0604020202020204" pitchFamily="34" charset="0"/>
            </a:rPr>
            <a:t> the number of machine hours is estimated to have $200,000 of overhead, with 4,000 hours used on the Standard product and 1,000 hours used on the Extreme bikes. Second, in terms of the</a:t>
          </a:r>
          <a:r>
            <a:rPr lang="en-US" sz="1400" baseline="0">
              <a:solidFill>
                <a:schemeClr val="dk1"/>
              </a:solidFill>
              <a:effectLst/>
              <a:latin typeface="Arial" panose="020B0604020202020204" pitchFamily="34" charset="0"/>
              <a:ea typeface="+mn-ea"/>
              <a:cs typeface="Arial" panose="020B0604020202020204" pitchFamily="34" charset="0"/>
            </a:rPr>
            <a:t> costs linked to setting up the machines, i</a:t>
          </a:r>
          <a:r>
            <a:rPr lang="en-US" sz="1400">
              <a:solidFill>
                <a:schemeClr val="dk1"/>
              </a:solidFill>
              <a:effectLst/>
              <a:latin typeface="Arial" panose="020B0604020202020204" pitchFamily="34" charset="0"/>
              <a:ea typeface="+mn-ea"/>
              <a:cs typeface="Arial" panose="020B0604020202020204" pitchFamily="34" charset="0"/>
            </a:rPr>
            <a:t>t</a:t>
          </a:r>
          <a:r>
            <a:rPr lang="en-US" sz="1400" baseline="0">
              <a:solidFill>
                <a:schemeClr val="dk1"/>
              </a:solidFill>
              <a:effectLst/>
              <a:latin typeface="Arial" panose="020B0604020202020204" pitchFamily="34" charset="0"/>
              <a:ea typeface="+mn-ea"/>
              <a:cs typeface="Arial" panose="020B0604020202020204" pitchFamily="34" charset="0"/>
            </a:rPr>
            <a:t> is</a:t>
          </a:r>
          <a:r>
            <a:rPr lang="en-US" sz="1400">
              <a:solidFill>
                <a:schemeClr val="dk1"/>
              </a:solidFill>
              <a:effectLst/>
              <a:latin typeface="Arial" panose="020B0604020202020204" pitchFamily="34" charset="0"/>
              <a:ea typeface="+mn-ea"/>
              <a:cs typeface="Arial" panose="020B0604020202020204" pitchFamily="34" charset="0"/>
            </a:rPr>
            <a:t> estimated to be $100,000 in overhead, with 1,000 hours for the Standard and 1,500 hours for the Extreme. </a:t>
          </a:r>
        </a:p>
        <a:p>
          <a:pPr marL="0" marR="0" lvl="0" indent="0" defTabSz="914400" eaLnBrk="1" fontAlgn="auto" latinLnBrk="0" hangingPunct="1">
            <a:lnSpc>
              <a:spcPct val="100000"/>
            </a:lnSpc>
            <a:spcBef>
              <a:spcPts val="0"/>
            </a:spcBef>
            <a:spcAft>
              <a:spcPts val="0"/>
            </a:spcAft>
            <a:buClrTx/>
            <a:buSzTx/>
            <a:buFontTx/>
            <a:buNone/>
            <a:tabLst/>
            <a:defRPr/>
          </a:pPr>
          <a:endParaRPr lang="en-US" sz="14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Arial" panose="020B0604020202020204" pitchFamily="34" charset="0"/>
              <a:ea typeface="+mn-ea"/>
              <a:cs typeface="Arial" panose="020B0604020202020204" pitchFamily="34" charset="0"/>
            </a:rPr>
            <a:t>1) Under  the Traditional and ABC costing, what is the Overhead assignment per product?</a:t>
          </a: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Arial" panose="020B0604020202020204" pitchFamily="34" charset="0"/>
              <a:ea typeface="+mn-ea"/>
              <a:cs typeface="Arial" panose="020B0604020202020204" pitchFamily="34" charset="0"/>
            </a:rPr>
            <a:t>2) Assume you are</a:t>
          </a:r>
          <a:r>
            <a:rPr lang="en-US" sz="1400" baseline="0">
              <a:solidFill>
                <a:schemeClr val="dk1"/>
              </a:solidFill>
              <a:effectLst/>
              <a:latin typeface="Arial" panose="020B0604020202020204" pitchFamily="34" charset="0"/>
              <a:ea typeface="+mn-ea"/>
              <a:cs typeface="Arial" panose="020B0604020202020204" pitchFamily="34" charset="0"/>
            </a:rPr>
            <a:t> the product manager of the Standard Bike and your performance evaluation is linked to the profitability of the product. Does the new costing method impact your evaluation?</a:t>
          </a:r>
          <a:endParaRPr lang="en-US" sz="1400">
            <a:solidFill>
              <a:schemeClr val="dk1"/>
            </a:solidFill>
            <a:effectLst/>
            <a:latin typeface="Arial" panose="020B0604020202020204" pitchFamily="34" charset="0"/>
            <a:ea typeface="+mn-ea"/>
            <a:cs typeface="Arial" panose="020B0604020202020204" pitchFamily="34" charset="0"/>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457200</xdr:colOff>
      <xdr:row>0</xdr:row>
      <xdr:rowOff>0</xdr:rowOff>
    </xdr:from>
    <xdr:to>
      <xdr:col>14</xdr:col>
      <xdr:colOff>114300</xdr:colOff>
      <xdr:row>13</xdr:row>
      <xdr:rowOff>47625</xdr:rowOff>
    </xdr:to>
    <xdr:sp macro="" textlink="">
      <xdr:nvSpPr>
        <xdr:cNvPr id="2" name="TextBox 1">
          <a:extLst>
            <a:ext uri="{FF2B5EF4-FFF2-40B4-BE49-F238E27FC236}">
              <a16:creationId xmlns:a16="http://schemas.microsoft.com/office/drawing/2014/main" id="{98C4EFB0-339B-437F-8B11-56343DE1F1D0}"/>
            </a:ext>
          </a:extLst>
        </xdr:cNvPr>
        <xdr:cNvSpPr txBox="1"/>
      </xdr:nvSpPr>
      <xdr:spPr>
        <a:xfrm>
          <a:off x="457200" y="0"/>
          <a:ext cx="9620250" cy="2276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latin typeface="Arial" panose="020B0604020202020204" pitchFamily="34" charset="0"/>
              <a:cs typeface="Arial" panose="020B0604020202020204" pitchFamily="34" charset="0"/>
            </a:rPr>
            <a:t>Millan Safety SA manufactures security helmets for alpinism and biking. The CEO hired you as a consultant to analyze the profitability of each product and to provide suggestions on where to focus on improving overall profitability for the next year (2025). After multiple meetings with managers and employees, you have identified the most important activities and the respective overhead costs. Estimations are made considering 200.000 units of Alpinism and 80.000 units of biking. The information is provided below.</a:t>
          </a:r>
        </a:p>
        <a:p>
          <a:endParaRPr lang="en-US" sz="1400" baseline="0">
            <a:latin typeface="Arial" panose="020B0604020202020204" pitchFamily="34" charset="0"/>
            <a:cs typeface="Arial" panose="020B0604020202020204" pitchFamily="34" charset="0"/>
          </a:endParaRPr>
        </a:p>
        <a:p>
          <a:r>
            <a:rPr lang="en-US" sz="1400" baseline="0">
              <a:latin typeface="Arial" panose="020B0604020202020204" pitchFamily="34" charset="0"/>
              <a:cs typeface="Arial" panose="020B0604020202020204" pitchFamily="34" charset="0"/>
            </a:rPr>
            <a:t>1) Calculate the ABC rates</a:t>
          </a:r>
        </a:p>
        <a:p>
          <a:r>
            <a:rPr lang="en-US" sz="1400" baseline="0">
              <a:latin typeface="Arial" panose="020B0604020202020204" pitchFamily="34" charset="0"/>
              <a:cs typeface="Arial" panose="020B0604020202020204" pitchFamily="34" charset="0"/>
            </a:rPr>
            <a:t>2) Assign overhead costs among the product lines.</a:t>
          </a:r>
        </a:p>
        <a:p>
          <a:r>
            <a:rPr lang="en-US" sz="1400" baseline="0">
              <a:latin typeface="Arial" panose="020B0604020202020204" pitchFamily="34" charset="0"/>
              <a:cs typeface="Arial" panose="020B0604020202020204" pitchFamily="34" charset="0"/>
            </a:rPr>
            <a:t>3) Compare product profitability and discuss where the focus should be to improve the less profitable product.</a:t>
          </a:r>
          <a:endParaRPr lang="en-US" sz="140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6:F63"/>
  <sheetViews>
    <sheetView topLeftCell="A34" workbookViewId="0">
      <selection activeCell="B63" sqref="B63"/>
    </sheetView>
  </sheetViews>
  <sheetFormatPr defaultColWidth="8.85546875" defaultRowHeight="13.9"/>
  <cols>
    <col min="1" max="1" width="11.7109375" style="1" bestFit="1" customWidth="1"/>
    <col min="2" max="2" width="45.7109375" style="1" bestFit="1" customWidth="1"/>
    <col min="3" max="3" width="19.140625" style="1" bestFit="1" customWidth="1"/>
    <col min="4" max="4" width="14.85546875" style="1" bestFit="1" customWidth="1"/>
    <col min="5" max="5" width="13.85546875" style="1" bestFit="1" customWidth="1"/>
    <col min="6" max="6" width="12.28515625" style="1" bestFit="1" customWidth="1"/>
    <col min="7" max="9" width="8.85546875" style="1"/>
    <col min="10" max="10" width="14.85546875" style="1" bestFit="1"/>
    <col min="11" max="12" width="15" style="1" bestFit="1"/>
    <col min="13" max="16384" width="8.85546875" style="1"/>
  </cols>
  <sheetData>
    <row r="16" ht="10.9" customHeight="1"/>
    <row r="20" spans="1:4">
      <c r="A20" s="2" t="s">
        <v>0</v>
      </c>
    </row>
    <row r="21" spans="1:4">
      <c r="B21" s="24" t="s">
        <v>1</v>
      </c>
      <c r="C21" s="6">
        <v>300000</v>
      </c>
      <c r="D21" s="7"/>
    </row>
    <row r="22" spans="1:4">
      <c r="B22" s="25"/>
      <c r="D22" s="8"/>
    </row>
    <row r="23" spans="1:4">
      <c r="B23" s="25" t="s">
        <v>2</v>
      </c>
      <c r="C23" s="4">
        <f>C24+C25</f>
        <v>200000</v>
      </c>
      <c r="D23" s="8"/>
    </row>
    <row r="24" spans="1:4">
      <c r="B24" s="25" t="s">
        <v>3</v>
      </c>
      <c r="C24" s="4">
        <v>150000</v>
      </c>
      <c r="D24" s="8" t="s">
        <v>4</v>
      </c>
    </row>
    <row r="25" spans="1:4">
      <c r="B25" s="25" t="s">
        <v>5</v>
      </c>
      <c r="C25" s="4">
        <v>50000</v>
      </c>
      <c r="D25" s="8" t="s">
        <v>4</v>
      </c>
    </row>
    <row r="26" spans="1:4">
      <c r="B26" s="25"/>
      <c r="C26" s="4"/>
      <c r="D26" s="8"/>
    </row>
    <row r="27" spans="1:4">
      <c r="B27" s="25" t="s">
        <v>6</v>
      </c>
      <c r="C27" s="4">
        <f>C28+C29</f>
        <v>5000</v>
      </c>
      <c r="D27" s="8"/>
    </row>
    <row r="28" spans="1:4">
      <c r="B28" s="25" t="s">
        <v>3</v>
      </c>
      <c r="C28" s="4">
        <v>4000</v>
      </c>
      <c r="D28" s="8" t="s">
        <v>4</v>
      </c>
    </row>
    <row r="29" spans="1:4">
      <c r="B29" s="25" t="s">
        <v>5</v>
      </c>
      <c r="C29" s="4">
        <v>1000</v>
      </c>
      <c r="D29" s="8" t="s">
        <v>4</v>
      </c>
    </row>
    <row r="30" spans="1:4">
      <c r="B30" s="25" t="s">
        <v>7</v>
      </c>
      <c r="C30" s="3">
        <v>200000</v>
      </c>
      <c r="D30" s="8"/>
    </row>
    <row r="31" spans="1:4">
      <c r="B31" s="25"/>
      <c r="D31" s="8"/>
    </row>
    <row r="32" spans="1:4">
      <c r="B32" s="25" t="s">
        <v>8</v>
      </c>
      <c r="C32" s="4">
        <f>C33+C34</f>
        <v>2500</v>
      </c>
      <c r="D32" s="8"/>
    </row>
    <row r="33" spans="1:6">
      <c r="B33" s="25" t="s">
        <v>3</v>
      </c>
      <c r="C33" s="4">
        <v>1000</v>
      </c>
      <c r="D33" s="8" t="s">
        <v>4</v>
      </c>
    </row>
    <row r="34" spans="1:6">
      <c r="B34" s="25" t="s">
        <v>5</v>
      </c>
      <c r="C34" s="4">
        <v>1500</v>
      </c>
      <c r="D34" s="8" t="s">
        <v>4</v>
      </c>
    </row>
    <row r="35" spans="1:6">
      <c r="B35" s="26" t="s">
        <v>7</v>
      </c>
      <c r="C35" s="9">
        <v>100000</v>
      </c>
      <c r="D35" s="10"/>
    </row>
    <row r="36" spans="1:6">
      <c r="A36" s="2" t="s">
        <v>9</v>
      </c>
    </row>
    <row r="37" spans="1:6">
      <c r="A37" s="1" t="s">
        <v>10</v>
      </c>
      <c r="B37" s="5" t="s">
        <v>11</v>
      </c>
    </row>
    <row r="38" spans="1:6">
      <c r="B38" s="1" t="s">
        <v>12</v>
      </c>
    </row>
    <row r="39" spans="1:6">
      <c r="B39" s="1" t="s">
        <v>13</v>
      </c>
      <c r="C39" s="2" t="s">
        <v>14</v>
      </c>
      <c r="D39" s="29">
        <f>C21/C23</f>
        <v>1.5</v>
      </c>
    </row>
    <row r="40" spans="1:6">
      <c r="C40" s="2"/>
    </row>
    <row r="41" spans="1:6">
      <c r="C41" s="2"/>
    </row>
    <row r="42" spans="1:6">
      <c r="C42" s="2"/>
    </row>
    <row r="43" spans="1:6">
      <c r="B43" s="1" t="s">
        <v>15</v>
      </c>
      <c r="C43" s="2"/>
    </row>
    <row r="44" spans="1:6">
      <c r="C44" s="27"/>
      <c r="D44" s="27" t="s">
        <v>3</v>
      </c>
      <c r="E44" s="27" t="s">
        <v>5</v>
      </c>
      <c r="F44" s="27" t="s">
        <v>16</v>
      </c>
    </row>
    <row r="45" spans="1:6">
      <c r="C45" s="27" t="s">
        <v>17</v>
      </c>
      <c r="D45" s="4">
        <f>C24</f>
        <v>150000</v>
      </c>
      <c r="E45" s="4">
        <f>C25</f>
        <v>50000</v>
      </c>
      <c r="F45" s="4">
        <f>D45+E45</f>
        <v>200000</v>
      </c>
    </row>
    <row r="46" spans="1:6">
      <c r="C46" s="28" t="s">
        <v>18</v>
      </c>
      <c r="D46" s="30">
        <f>D45*D39</f>
        <v>225000</v>
      </c>
      <c r="E46" s="30">
        <f>E45*D39</f>
        <v>75000</v>
      </c>
      <c r="F46" s="30">
        <f>D46+E46</f>
        <v>300000</v>
      </c>
    </row>
    <row r="47" spans="1:6">
      <c r="C47" s="27" t="s">
        <v>19</v>
      </c>
      <c r="D47" s="31">
        <f>D46/F46</f>
        <v>0.75</v>
      </c>
      <c r="E47" s="31">
        <f>E46/F46</f>
        <v>0.25</v>
      </c>
      <c r="F47" s="32"/>
    </row>
    <row r="48" spans="1:6">
      <c r="C48" s="2"/>
    </row>
    <row r="49" spans="1:6">
      <c r="C49" s="2"/>
    </row>
    <row r="50" spans="1:6">
      <c r="C50" s="2"/>
    </row>
    <row r="51" spans="1:6">
      <c r="B51" s="5" t="s">
        <v>20</v>
      </c>
      <c r="C51" s="2"/>
    </row>
    <row r="52" spans="1:6">
      <c r="C52" s="2"/>
    </row>
    <row r="53" spans="1:6">
      <c r="B53" s="1" t="s">
        <v>21</v>
      </c>
      <c r="C53" s="33" t="s">
        <v>22</v>
      </c>
      <c r="D53" s="33" t="s">
        <v>23</v>
      </c>
      <c r="E53" s="33" t="s">
        <v>24</v>
      </c>
      <c r="F53" s="34" t="s">
        <v>25</v>
      </c>
    </row>
    <row r="54" spans="1:6">
      <c r="C54" s="27" t="s">
        <v>26</v>
      </c>
      <c r="D54" s="3">
        <f>C30</f>
        <v>200000</v>
      </c>
      <c r="E54" s="11">
        <f>C27</f>
        <v>5000</v>
      </c>
      <c r="F54" s="35">
        <f>D54/E54</f>
        <v>40</v>
      </c>
    </row>
    <row r="55" spans="1:6">
      <c r="C55" s="27" t="s">
        <v>27</v>
      </c>
      <c r="D55" s="3">
        <f>C35</f>
        <v>100000</v>
      </c>
      <c r="E55" s="11">
        <f>C32</f>
        <v>2500</v>
      </c>
      <c r="F55" s="35">
        <f>D55/E55</f>
        <v>40</v>
      </c>
    </row>
    <row r="56" spans="1:6">
      <c r="C56" s="2"/>
    </row>
    <row r="57" spans="1:6">
      <c r="B57" s="1" t="s">
        <v>28</v>
      </c>
      <c r="C57" s="33" t="s">
        <v>22</v>
      </c>
      <c r="D57" s="33" t="s">
        <v>3</v>
      </c>
      <c r="E57" s="33" t="s">
        <v>5</v>
      </c>
      <c r="F57" s="33" t="s">
        <v>16</v>
      </c>
    </row>
    <row r="58" spans="1:6">
      <c r="C58" s="27" t="s">
        <v>26</v>
      </c>
      <c r="D58" s="46">
        <f>C28*F54</f>
        <v>160000</v>
      </c>
      <c r="E58" s="46">
        <f>C29*F54</f>
        <v>40000</v>
      </c>
      <c r="F58" s="46">
        <f>D58+E58</f>
        <v>200000</v>
      </c>
    </row>
    <row r="59" spans="1:6">
      <c r="C59" s="27" t="s">
        <v>27</v>
      </c>
      <c r="D59" s="46">
        <f>C33*F55</f>
        <v>40000</v>
      </c>
      <c r="E59" s="46">
        <f>C34*F55</f>
        <v>60000</v>
      </c>
      <c r="F59" s="46">
        <f>D59+E59</f>
        <v>100000</v>
      </c>
    </row>
    <row r="60" spans="1:6">
      <c r="C60" s="28" t="s">
        <v>18</v>
      </c>
      <c r="D60" s="30">
        <f>D59+D58</f>
        <v>200000</v>
      </c>
      <c r="E60" s="30">
        <f>E59+E58</f>
        <v>100000</v>
      </c>
      <c r="F60" s="30">
        <f>F59+F58</f>
        <v>300000</v>
      </c>
    </row>
    <row r="61" spans="1:6">
      <c r="C61" s="27" t="s">
        <v>19</v>
      </c>
      <c r="D61" s="12">
        <f>D60/F60</f>
        <v>0.66666666666666663</v>
      </c>
      <c r="E61" s="12">
        <f>E60/F60</f>
        <v>0.33333333333333331</v>
      </c>
    </row>
    <row r="63" spans="1:6">
      <c r="A63" s="1" t="s">
        <v>29</v>
      </c>
      <c r="B63" s="1" t="s">
        <v>30</v>
      </c>
    </row>
  </sheetData>
  <pageMargins left="0.70078740157480324" right="0.70078740157480324" top="0.75196850393700787" bottom="0.75196850393700787" header="0.3" footer="0.3"/>
  <pageSetup paperSize="9" firstPageNumber="4294967295"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54FBF-74A0-4F42-8B3E-D41B8615480E}">
  <dimension ref="A19:K62"/>
  <sheetViews>
    <sheetView tabSelected="1" workbookViewId="0">
      <selection activeCell="C67" sqref="C67"/>
    </sheetView>
  </sheetViews>
  <sheetFormatPr defaultColWidth="8.85546875" defaultRowHeight="13.9"/>
  <cols>
    <col min="1" max="1" width="8.85546875" style="1"/>
    <col min="2" max="2" width="33.5703125" style="1" customWidth="1"/>
    <col min="3" max="3" width="14" style="1" bestFit="1" customWidth="1"/>
    <col min="4" max="4" width="21.5703125" style="1" bestFit="1" customWidth="1"/>
    <col min="5" max="5" width="1.7109375" style="1" customWidth="1"/>
    <col min="6" max="6" width="11.28515625" style="1" bestFit="1" customWidth="1"/>
    <col min="7" max="7" width="8.140625" style="1" customWidth="1"/>
    <col min="8" max="8" width="1.7109375" style="1" customWidth="1"/>
    <col min="9" max="9" width="11.28515625" style="1" bestFit="1" customWidth="1"/>
    <col min="10" max="10" width="1.85546875" style="1" customWidth="1"/>
    <col min="11" max="11" width="11.140625" style="1" customWidth="1"/>
    <col min="12" max="16384" width="8.85546875" style="1"/>
  </cols>
  <sheetData>
    <row r="19" spans="1:11">
      <c r="A19" s="2" t="s">
        <v>0</v>
      </c>
    </row>
    <row r="20" spans="1:11">
      <c r="A20" s="2"/>
      <c r="B20" s="24"/>
      <c r="C20" s="36" t="s">
        <v>31</v>
      </c>
      <c r="D20" s="37" t="s">
        <v>32</v>
      </c>
    </row>
    <row r="21" spans="1:11">
      <c r="A21" s="2"/>
      <c r="B21" s="25" t="s">
        <v>33</v>
      </c>
      <c r="C21" s="47">
        <v>85</v>
      </c>
      <c r="D21" s="48">
        <v>65</v>
      </c>
    </row>
    <row r="22" spans="1:11">
      <c r="A22" s="2"/>
      <c r="B22" s="26" t="s">
        <v>34</v>
      </c>
      <c r="C22" s="49">
        <v>30</v>
      </c>
      <c r="D22" s="50">
        <v>30</v>
      </c>
    </row>
    <row r="23" spans="1:11">
      <c r="A23" s="2"/>
    </row>
    <row r="25" spans="1:11" ht="46.9" customHeight="1">
      <c r="B25" s="42" t="s">
        <v>35</v>
      </c>
      <c r="C25" s="43"/>
      <c r="D25" s="43"/>
      <c r="E25" s="38"/>
      <c r="F25" s="44" t="s">
        <v>36</v>
      </c>
      <c r="G25" s="44"/>
      <c r="H25" s="38"/>
      <c r="I25" s="44" t="s">
        <v>37</v>
      </c>
      <c r="J25" s="44"/>
      <c r="K25" s="45"/>
    </row>
    <row r="26" spans="1:11">
      <c r="B26" s="39" t="s">
        <v>38</v>
      </c>
      <c r="C26" s="27" t="s">
        <v>39</v>
      </c>
      <c r="D26" s="27" t="s">
        <v>40</v>
      </c>
      <c r="E26" s="40"/>
      <c r="F26" s="40"/>
      <c r="G26" s="40"/>
      <c r="H26" s="40"/>
      <c r="I26" s="27" t="s">
        <v>31</v>
      </c>
      <c r="J26" s="40"/>
      <c r="K26" s="41" t="s">
        <v>32</v>
      </c>
    </row>
    <row r="27" spans="1:11">
      <c r="B27" s="25" t="s">
        <v>41</v>
      </c>
      <c r="C27" s="1" t="s">
        <v>42</v>
      </c>
      <c r="D27" s="47">
        <v>200000</v>
      </c>
      <c r="F27" s="4">
        <v>2500</v>
      </c>
      <c r="G27" s="1" t="s">
        <v>43</v>
      </c>
      <c r="I27" s="4">
        <v>1000</v>
      </c>
      <c r="J27" s="4"/>
      <c r="K27" s="22">
        <v>1500</v>
      </c>
    </row>
    <row r="28" spans="1:11">
      <c r="B28" s="25" t="s">
        <v>44</v>
      </c>
      <c r="C28" s="1" t="s">
        <v>45</v>
      </c>
      <c r="D28" s="47">
        <v>600000</v>
      </c>
      <c r="F28" s="4">
        <v>1200</v>
      </c>
      <c r="G28" s="1" t="s">
        <v>46</v>
      </c>
      <c r="I28" s="4">
        <v>500</v>
      </c>
      <c r="J28" s="4"/>
      <c r="K28" s="22">
        <v>700</v>
      </c>
    </row>
    <row r="29" spans="1:11">
      <c r="B29" s="25" t="s">
        <v>47</v>
      </c>
      <c r="C29" s="1" t="s">
        <v>48</v>
      </c>
      <c r="D29" s="47">
        <v>2000000</v>
      </c>
      <c r="F29" s="4">
        <v>800000</v>
      </c>
      <c r="G29" s="1" t="s">
        <v>49</v>
      </c>
      <c r="I29" s="4">
        <v>300000</v>
      </c>
      <c r="J29" s="4"/>
      <c r="K29" s="22">
        <v>500000</v>
      </c>
    </row>
    <row r="30" spans="1:11">
      <c r="B30" s="25" t="s">
        <v>50</v>
      </c>
      <c r="C30" s="1" t="s">
        <v>51</v>
      </c>
      <c r="D30" s="47">
        <v>1800000</v>
      </c>
      <c r="F30" s="4">
        <v>3000000</v>
      </c>
      <c r="G30" s="1" t="s">
        <v>52</v>
      </c>
      <c r="I30" s="4">
        <v>1800000</v>
      </c>
      <c r="J30" s="4"/>
      <c r="K30" s="22">
        <v>1200000</v>
      </c>
    </row>
    <row r="31" spans="1:11">
      <c r="B31" s="25" t="s">
        <v>53</v>
      </c>
      <c r="C31" s="1" t="s">
        <v>54</v>
      </c>
      <c r="D31" s="47">
        <v>700000</v>
      </c>
      <c r="F31" s="4">
        <v>35000</v>
      </c>
      <c r="G31" s="1" t="s">
        <v>55</v>
      </c>
      <c r="I31" s="4">
        <v>20000</v>
      </c>
      <c r="J31" s="4"/>
      <c r="K31" s="22">
        <v>15000</v>
      </c>
    </row>
    <row r="32" spans="1:11">
      <c r="B32" s="26" t="s">
        <v>16</v>
      </c>
      <c r="C32" s="14"/>
      <c r="D32" s="23">
        <f>SUM(D27:D31)</f>
        <v>5300000</v>
      </c>
      <c r="E32" s="14"/>
      <c r="F32" s="14"/>
      <c r="G32" s="14"/>
      <c r="H32" s="14"/>
      <c r="I32" s="14"/>
      <c r="J32" s="14"/>
      <c r="K32" s="10"/>
    </row>
    <row r="34" spans="1:4">
      <c r="A34" s="2" t="s">
        <v>9</v>
      </c>
    </row>
    <row r="35" spans="1:4">
      <c r="B35" s="1" t="s">
        <v>56</v>
      </c>
    </row>
    <row r="37" spans="1:4">
      <c r="B37" s="1" t="s">
        <v>41</v>
      </c>
      <c r="C37" s="11">
        <f>+D27/F27</f>
        <v>80</v>
      </c>
    </row>
    <row r="38" spans="1:4">
      <c r="B38" s="1" t="s">
        <v>44</v>
      </c>
      <c r="C38" s="11">
        <f t="shared" ref="C38:C41" si="0">+D28/F28</f>
        <v>500</v>
      </c>
    </row>
    <row r="39" spans="1:4">
      <c r="B39" s="1" t="s">
        <v>47</v>
      </c>
      <c r="C39" s="13">
        <f t="shared" si="0"/>
        <v>2.5</v>
      </c>
    </row>
    <row r="40" spans="1:4">
      <c r="B40" s="1" t="s">
        <v>50</v>
      </c>
      <c r="C40" s="13">
        <f t="shared" si="0"/>
        <v>0.6</v>
      </c>
    </row>
    <row r="41" spans="1:4">
      <c r="B41" s="1" t="s">
        <v>53</v>
      </c>
      <c r="C41" s="11">
        <f t="shared" si="0"/>
        <v>20</v>
      </c>
    </row>
    <row r="43" spans="1:4">
      <c r="B43" s="1" t="s">
        <v>57</v>
      </c>
    </row>
    <row r="45" spans="1:4">
      <c r="B45" s="14"/>
      <c r="C45" s="15" t="s">
        <v>31</v>
      </c>
      <c r="D45" s="15" t="s">
        <v>32</v>
      </c>
    </row>
    <row r="46" spans="1:4">
      <c r="B46" s="1" t="s">
        <v>41</v>
      </c>
      <c r="C46" s="16">
        <f>+I27*C37</f>
        <v>80000</v>
      </c>
      <c r="D46" s="16">
        <f>+K27*C37</f>
        <v>120000</v>
      </c>
    </row>
    <row r="47" spans="1:4">
      <c r="B47" s="1" t="s">
        <v>44</v>
      </c>
      <c r="C47" s="16">
        <f>+I28*C38</f>
        <v>250000</v>
      </c>
      <c r="D47" s="16">
        <f t="shared" ref="D47:D50" si="1">+K28*C38</f>
        <v>350000</v>
      </c>
    </row>
    <row r="48" spans="1:4">
      <c r="B48" s="1" t="s">
        <v>47</v>
      </c>
      <c r="C48" s="16">
        <f t="shared" ref="C48:C50" si="2">+I29*C39</f>
        <v>750000</v>
      </c>
      <c r="D48" s="16">
        <f t="shared" si="1"/>
        <v>1250000</v>
      </c>
    </row>
    <row r="49" spans="2:4">
      <c r="B49" s="1" t="s">
        <v>50</v>
      </c>
      <c r="C49" s="16">
        <f t="shared" si="2"/>
        <v>1080000</v>
      </c>
      <c r="D49" s="16">
        <f t="shared" si="1"/>
        <v>720000</v>
      </c>
    </row>
    <row r="50" spans="2:4">
      <c r="B50" s="1" t="s">
        <v>53</v>
      </c>
      <c r="C50" s="16">
        <f t="shared" si="2"/>
        <v>400000</v>
      </c>
      <c r="D50" s="16">
        <f t="shared" si="1"/>
        <v>300000</v>
      </c>
    </row>
    <row r="51" spans="2:4">
      <c r="B51" s="17" t="s">
        <v>58</v>
      </c>
      <c r="C51" s="18">
        <f>SUM(C46:C50)</f>
        <v>2560000</v>
      </c>
      <c r="D51" s="18">
        <f>SUM(D46:D50)</f>
        <v>2740000</v>
      </c>
    </row>
    <row r="52" spans="2:4">
      <c r="B52" s="19"/>
      <c r="C52" s="20"/>
      <c r="D52" s="20"/>
    </row>
    <row r="53" spans="2:4">
      <c r="B53" s="19" t="s">
        <v>59</v>
      </c>
      <c r="C53" s="20">
        <f>+C51/200000</f>
        <v>12.8</v>
      </c>
      <c r="D53" s="20">
        <f>+D51/80000</f>
        <v>34.25</v>
      </c>
    </row>
    <row r="54" spans="2:4">
      <c r="C54" s="20"/>
      <c r="D54" s="20"/>
    </row>
    <row r="55" spans="2:4">
      <c r="B55" s="1" t="s">
        <v>60</v>
      </c>
      <c r="C55" s="20"/>
      <c r="D55" s="20"/>
    </row>
    <row r="56" spans="2:4">
      <c r="C56" s="20"/>
      <c r="D56" s="20"/>
    </row>
    <row r="57" spans="2:4">
      <c r="B57" s="1" t="s">
        <v>61</v>
      </c>
      <c r="C57" s="20">
        <f>+C21</f>
        <v>85</v>
      </c>
      <c r="D57" s="20">
        <f>+D21</f>
        <v>65</v>
      </c>
    </row>
    <row r="58" spans="2:4">
      <c r="B58" s="1" t="s">
        <v>62</v>
      </c>
      <c r="C58" s="20">
        <f>+C22</f>
        <v>30</v>
      </c>
      <c r="D58" s="20">
        <f>+D22</f>
        <v>30</v>
      </c>
    </row>
    <row r="59" spans="2:4">
      <c r="B59" s="14" t="s">
        <v>63</v>
      </c>
      <c r="C59" s="21">
        <f>+C53</f>
        <v>12.8</v>
      </c>
      <c r="D59" s="21">
        <f>+D53</f>
        <v>34.25</v>
      </c>
    </row>
    <row r="60" spans="2:4">
      <c r="B60" s="1" t="s">
        <v>64</v>
      </c>
      <c r="C60" s="20">
        <f>+C57-C58-C59</f>
        <v>42.2</v>
      </c>
      <c r="D60" s="20">
        <f>+D57-D58-D59</f>
        <v>0.75</v>
      </c>
    </row>
    <row r="62" spans="2:4">
      <c r="B62" s="1" t="s">
        <v>65</v>
      </c>
    </row>
  </sheetData>
  <mergeCells count="3">
    <mergeCell ref="B25:D25"/>
    <mergeCell ref="I25:K25"/>
    <mergeCell ref="F25:G2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Marcelo Ortiz</cp:lastModifiedBy>
  <cp:revision>1</cp:revision>
  <dcterms:created xsi:type="dcterms:W3CDTF">2023-09-12T10:03:39Z</dcterms:created>
  <dcterms:modified xsi:type="dcterms:W3CDTF">2023-09-12T10:03:39Z</dcterms:modified>
  <cp:category/>
  <cp:contentStatus/>
</cp:coreProperties>
</file>