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_lease_conversio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<sst xmlns="http://schemas.openxmlformats.org/spreadsheetml/2006/main" count="80" uniqueCount="75">
  <si>
    <t xml:space="preserve">Lease leabilities for operating leases as of December 31, 2022  were as follow:</t>
  </si>
  <si>
    <t xml:space="preserve">Fiscal year</t>
  </si>
  <si>
    <t xml:space="preserve">Operating Leases (in million)</t>
  </si>
  <si>
    <t xml:space="preserve">Thereafter</t>
  </si>
  <si>
    <t xml:space="preserve">Solution</t>
  </si>
  <si>
    <t xml:space="preserve">Part 1</t>
  </si>
  <si>
    <t xml:space="preserve">Describe how to estimate the length.</t>
  </si>
  <si>
    <t xml:space="preserve">Part 2</t>
  </si>
  <si>
    <t xml:space="preserve">Explain the steps needed to convert operating into capital leases.</t>
  </si>
  <si>
    <t xml:space="preserve">Interest rate</t>
  </si>
  <si>
    <t xml:space="preserve">Year</t>
  </si>
  <si>
    <t xml:space="preserve">MLP</t>
  </si>
  <si>
    <t xml:space="preserve">Df</t>
  </si>
  <si>
    <t xml:space="preserve">PV MLP</t>
  </si>
  <si>
    <t xml:space="preserve">Interest</t>
  </si>
  <si>
    <t xml:space="preserve">Lease Obligation</t>
  </si>
  <si>
    <t xml:space="preserve">Lease Balance</t>
  </si>
  <si>
    <t xml:space="preserve">Depreciation</t>
  </si>
  <si>
    <t xml:space="preserve">Total Expense</t>
  </si>
  <si>
    <t xml:space="preserve">Total</t>
  </si>
  <si>
    <t xml:space="preserve">Item</t>
  </si>
  <si>
    <t xml:space="preserve">Reported</t>
  </si>
  <si>
    <t xml:space="preserve">Adjustment</t>
  </si>
  <si>
    <t xml:space="preserve">%</t>
  </si>
  <si>
    <t xml:space="preserve">Total asset</t>
  </si>
  <si>
    <t xml:space="preserve">Total liability</t>
  </si>
  <si>
    <t xml:space="preserve">Part 3</t>
  </si>
  <si>
    <t xml:space="preserve">COLGATE-PALMOLIVE COMPANY</t>
  </si>
  <si>
    <t xml:space="preserve">Consolidated Balance Sheets</t>
  </si>
  <si>
    <t xml:space="preserve">Consolidated Statements of Income</t>
  </si>
  <si>
    <t xml:space="preserve">As of December 31, (Dollars in Millions Except Share and Per Share Amounts)</t>
  </si>
  <si>
    <t xml:space="preserve">For the years ended December 31, (Dollars in Millions Except Per Share Amounts)</t>
  </si>
  <si>
    <t xml:space="preserve">Assets</t>
  </si>
  <si>
    <t xml:space="preserve">Adjustments</t>
  </si>
  <si>
    <t xml:space="preserve">Final</t>
  </si>
  <si>
    <t xml:space="preserve">Net sales</t>
  </si>
  <si>
    <t xml:space="preserve">$17,967</t>
  </si>
  <si>
    <t xml:space="preserve">Total current assets</t>
  </si>
  <si>
    <t xml:space="preserve">Cost of sales</t>
  </si>
  <si>
    <t xml:space="preserve">Gross profit</t>
  </si>
  <si>
    <t xml:space="preserve">Property, plant and equipment, net</t>
  </si>
  <si>
    <t xml:space="preserve">Operating profit</t>
  </si>
  <si>
    <t xml:space="preserve">Goodwill</t>
  </si>
  <si>
    <t xml:space="preserve">Non-service related postretirement costs</t>
  </si>
  <si>
    <t xml:space="preserve">Other intangible assets, net</t>
  </si>
  <si>
    <t xml:space="preserve">Interest (income) expense, net</t>
  </si>
  <si>
    <t xml:space="preserve">Deferred income taxes</t>
  </si>
  <si>
    <t xml:space="preserve">Income before income taxes</t>
  </si>
  <si>
    <t xml:space="preserve">Other assets</t>
  </si>
  <si>
    <t xml:space="preserve">Provision for income taxes</t>
  </si>
  <si>
    <t xml:space="preserve">Total assets</t>
  </si>
  <si>
    <t xml:space="preserve">$15,731</t>
  </si>
  <si>
    <t xml:space="preserve">Net income including noncontrolling interests</t>
  </si>
  <si>
    <t xml:space="preserve">Liabilities and Shareholders’ Equity</t>
  </si>
  <si>
    <t xml:space="preserve">Current Liabilities</t>
  </si>
  <si>
    <t xml:space="preserve">Notes and loans payable</t>
  </si>
  <si>
    <t xml:space="preserve">$11</t>
  </si>
  <si>
    <t xml:space="preserve">Current portion of long-term debt</t>
  </si>
  <si>
    <t xml:space="preserve">Accounts payable</t>
  </si>
  <si>
    <t xml:space="preserve">Accrued income taxes</t>
  </si>
  <si>
    <t xml:space="preserve">Other accruals</t>
  </si>
  <si>
    <t xml:space="preserve">Total current liabilities</t>
  </si>
  <si>
    <t xml:space="preserve">Long-term debt</t>
  </si>
  <si>
    <t xml:space="preserve">Other liabilities</t>
  </si>
  <si>
    <t xml:space="preserve">Total liabilities</t>
  </si>
  <si>
    <t xml:space="preserve">Total equity</t>
  </si>
  <si>
    <t xml:space="preserve">Total liabilities and equity</t>
  </si>
  <si>
    <t xml:space="preserve">Part 4</t>
  </si>
  <si>
    <t xml:space="preserve">Financial Ratio</t>
  </si>
  <si>
    <t xml:space="preserve">Before</t>
  </si>
  <si>
    <t xml:space="preserve">After</t>
  </si>
  <si>
    <t xml:space="preserve">Current Ratio</t>
  </si>
  <si>
    <t xml:space="preserve">Total debt to equity</t>
  </si>
  <si>
    <t xml:space="preserve">Times interest earned</t>
  </si>
  <si>
    <t xml:space="preserve">Conclusion: 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</si>
</sst>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[$$-409]#,##0;[RED]\-[$$-409]#,##0"/>
    <numFmt numFmtId="167" formatCode="0.00%"/>
    <numFmt numFmtId="168" formatCode="#,##0\ [$€-C0A];[RED]\-#,##0\ [$€-C0A]"/>
    <numFmt numFmtId="169" formatCode="[$-409]#,##0"/>
    <numFmt numFmtId="170" formatCode="#,##0.00000"/>
    <numFmt numFmtId="171" formatCode="@"/>
    <numFmt numFmtId="172" formatCode="#,##0.00"/>
    <numFmt numFmtId="173" formatCode="0"/>
    <numFmt numFmtId="174" formatCode="#,##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color rgb="FF000000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468000</xdr:colOff>
      <xdr:row>0</xdr:row>
      <xdr:rowOff>89280</xdr:rowOff>
    </xdr:from>
    <xdr:to>
      <xdr:col>12</xdr:col>
      <xdr:colOff>230040</xdr:colOff>
      <xdr:row>8</xdr:row>
      <xdr:rowOff>55800</xdr:rowOff>
    </xdr:to>
    <xdr:sp>
      <xdr:nvSpPr>
        <xdr:cNvPr id="0" name="Text Frame 1"/>
        <xdr:cNvSpPr/>
      </xdr:nvSpPr>
      <xdr:spPr>
        <a:xfrm>
          <a:off x="468000" y="89280"/>
          <a:ext cx="10429920" cy="126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Times New Roman"/>
            </a:rPr>
            <a:t>Assume that Colgate-Palmolive has the following (fictional) disclosure of Lease Commitments in its 2022 10-K report. According to the bond market, the company’s long-term borrowing rate is 5.8%.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Times New Roman"/>
            </a:rPr>
            <a:t>1) Evaluate the length of the operational leases.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Times New Roman"/>
            </a:rPr>
            <a:t>2) Convert the operating leases into capital leases.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Times New Roman"/>
            </a:rPr>
            <a:t>3) Restate the Financial Statements of Colgate-Palmolive after converting operational leases to capital leases. Consider a marginal corporate tax rate of 35%.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Times New Roman"/>
            </a:rPr>
            <a:t>4) Compare the following ratios: current ratio, total debt to equity,  and times interest earned.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2:N125"/>
  <sheetViews>
    <sheetView showFormulas="false" showGridLines="false" showRowColHeaders="true" showZeros="true" rightToLeft="false" tabSelected="true" showOutlineSymbols="true" defaultGridColor="true" view="normal" topLeftCell="A100" colorId="64" zoomScale="90" zoomScaleNormal="90" zoomScalePageLayoutView="100" workbookViewId="0">
      <selection pane="topLeft" activeCell="B28" activeCellId="0" sqref="B28"/>
    </sheetView>
  </sheetViews>
  <sheetFormatPr defaultColWidth="11.5625" defaultRowHeight="12.75" zeroHeight="false" outlineLevelRow="0" outlineLevelCol="0"/>
  <cols>
    <col collapsed="false" customWidth="true" hidden="false" outlineLevel="0" max="3" min="3" style="1" width="16.11"/>
    <col collapsed="false" customWidth="true" hidden="false" outlineLevel="0" max="4" min="4" style="1" width="14.67"/>
    <col collapsed="false" customWidth="true" hidden="false" outlineLevel="0" max="5" min="5" style="2" width="14.44"/>
    <col collapsed="false" customWidth="true" hidden="false" outlineLevel="0" max="12" min="12" style="1" width="13.67"/>
  </cols>
  <sheetData>
    <row r="12" customFormat="false" ht="12.75" hidden="false" customHeight="false" outlineLevel="0" collapsed="false">
      <c r="D12" s="3" t="s">
        <v>0</v>
      </c>
    </row>
    <row r="13" customFormat="false" ht="26.25" hidden="false" customHeight="false" outlineLevel="0" collapsed="false">
      <c r="B13" s="4" t="s">
        <v>1</v>
      </c>
      <c r="C13" s="5" t="s">
        <v>2</v>
      </c>
    </row>
    <row r="14" customFormat="false" ht="12.75" hidden="false" customHeight="false" outlineLevel="0" collapsed="false">
      <c r="B14" s="3" t="n">
        <v>2023</v>
      </c>
      <c r="C14" s="6" t="n">
        <v>454</v>
      </c>
    </row>
    <row r="15" customFormat="false" ht="12.75" hidden="false" customHeight="false" outlineLevel="0" collapsed="false">
      <c r="B15" s="3" t="n">
        <f aca="false">+B14+1</f>
        <v>2024</v>
      </c>
      <c r="C15" s="6" t="n">
        <v>424</v>
      </c>
    </row>
    <row r="16" customFormat="false" ht="12.75" hidden="false" customHeight="false" outlineLevel="0" collapsed="false">
      <c r="B16" s="3" t="n">
        <f aca="false">+B15+1</f>
        <v>2025</v>
      </c>
      <c r="C16" s="6" t="n">
        <v>391</v>
      </c>
    </row>
    <row r="17" customFormat="false" ht="12.75" hidden="false" customHeight="false" outlineLevel="0" collapsed="false">
      <c r="B17" s="3" t="n">
        <f aca="false">+B16+1</f>
        <v>2026</v>
      </c>
      <c r="C17" s="6" t="n">
        <v>385</v>
      </c>
    </row>
    <row r="18" customFormat="false" ht="12.75" hidden="false" customHeight="false" outlineLevel="0" collapsed="false">
      <c r="B18" s="3" t="n">
        <f aca="false">+B17+1</f>
        <v>2027</v>
      </c>
      <c r="C18" s="6" t="n">
        <v>379</v>
      </c>
    </row>
    <row r="19" customFormat="false" ht="12.75" hidden="false" customHeight="false" outlineLevel="0" collapsed="false">
      <c r="B19" s="7" t="s">
        <v>3</v>
      </c>
      <c r="C19" s="8" t="n">
        <v>2621</v>
      </c>
    </row>
    <row r="21" customFormat="false" ht="12.75" hidden="false" customHeight="false" outlineLevel="0" collapsed="false">
      <c r="A21" s="9" t="s">
        <v>4</v>
      </c>
    </row>
    <row r="22" customFormat="false" ht="12.75" hidden="false" customHeight="false" outlineLevel="0" collapsed="false">
      <c r="A22" s="1" t="s">
        <v>5</v>
      </c>
      <c r="B22" s="0" t="s">
        <v>6</v>
      </c>
    </row>
    <row r="27" customFormat="false" ht="12.75" hidden="false" customHeight="false" outlineLevel="0" collapsed="false">
      <c r="A27" s="1" t="s">
        <v>7</v>
      </c>
      <c r="B27" s="0" t="s">
        <v>8</v>
      </c>
    </row>
    <row r="36" customFormat="false" ht="12.75" hidden="false" customHeight="false" outlineLevel="0" collapsed="false">
      <c r="B36" s="1" t="s">
        <v>9</v>
      </c>
      <c r="C36" s="10" t="n">
        <v>0.058</v>
      </c>
    </row>
    <row r="37" customFormat="false" ht="12.75" hidden="false" customHeight="false" outlineLevel="0" collapsed="false">
      <c r="B37" s="11"/>
      <c r="C37" s="11"/>
      <c r="D37" s="11"/>
      <c r="E37" s="12"/>
      <c r="F37" s="11"/>
      <c r="G37" s="11"/>
      <c r="H37" s="11"/>
      <c r="I37" s="11"/>
      <c r="J37" s="11"/>
      <c r="K37" s="11"/>
    </row>
    <row r="38" customFormat="false" ht="26.25" hidden="false" customHeight="false" outlineLevel="0" collapsed="false">
      <c r="B38" s="5" t="s">
        <v>10</v>
      </c>
      <c r="C38" s="5" t="s">
        <v>11</v>
      </c>
      <c r="D38" s="5" t="s">
        <v>12</v>
      </c>
      <c r="E38" s="13" t="s">
        <v>13</v>
      </c>
      <c r="F38" s="5" t="s">
        <v>14</v>
      </c>
      <c r="G38" s="5" t="s">
        <v>15</v>
      </c>
      <c r="H38" s="5" t="s">
        <v>16</v>
      </c>
      <c r="I38" s="5" t="s">
        <v>17</v>
      </c>
      <c r="J38" s="5" t="s">
        <v>18</v>
      </c>
    </row>
    <row r="39" customFormat="false" ht="12.75" hidden="false" customHeight="false" outlineLevel="0" collapsed="false">
      <c r="B39" s="3" t="n">
        <v>2022</v>
      </c>
      <c r="C39" s="6"/>
      <c r="D39" s="14"/>
      <c r="E39" s="15"/>
      <c r="F39" s="6"/>
      <c r="G39" s="6"/>
      <c r="H39" s="6"/>
      <c r="I39" s="6"/>
      <c r="J39" s="6"/>
    </row>
    <row r="40" customFormat="false" ht="12.75" hidden="false" customHeight="false" outlineLevel="0" collapsed="false">
      <c r="B40" s="3" t="n">
        <f aca="false">+B39+1</f>
        <v>2023</v>
      </c>
      <c r="C40" s="6"/>
      <c r="D40" s="16"/>
      <c r="E40" s="15"/>
      <c r="F40" s="17"/>
      <c r="G40" s="17"/>
      <c r="H40" s="6"/>
      <c r="I40" s="17"/>
      <c r="J40" s="17"/>
      <c r="L40" s="18"/>
    </row>
    <row r="41" customFormat="false" ht="12.75" hidden="false" customHeight="false" outlineLevel="0" collapsed="false">
      <c r="B41" s="3" t="n">
        <f aca="false">+B40+1</f>
        <v>2024</v>
      </c>
      <c r="C41" s="6"/>
      <c r="D41" s="16"/>
      <c r="E41" s="15"/>
      <c r="F41" s="6"/>
      <c r="G41" s="6"/>
      <c r="H41" s="6"/>
      <c r="I41" s="6"/>
      <c r="J41" s="6"/>
    </row>
    <row r="42" customFormat="false" ht="12.75" hidden="false" customHeight="false" outlineLevel="0" collapsed="false">
      <c r="B42" s="3" t="n">
        <f aca="false">+B41+1</f>
        <v>2025</v>
      </c>
      <c r="C42" s="6"/>
      <c r="D42" s="16"/>
      <c r="E42" s="15"/>
      <c r="F42" s="6"/>
      <c r="G42" s="6"/>
      <c r="H42" s="6"/>
      <c r="I42" s="6"/>
      <c r="J42" s="6"/>
    </row>
    <row r="43" customFormat="false" ht="12.75" hidden="false" customHeight="false" outlineLevel="0" collapsed="false">
      <c r="B43" s="3" t="n">
        <f aca="false">+B42+1</f>
        <v>2026</v>
      </c>
      <c r="C43" s="6"/>
      <c r="D43" s="16"/>
      <c r="E43" s="15"/>
      <c r="F43" s="6"/>
      <c r="G43" s="6"/>
      <c r="H43" s="6"/>
      <c r="I43" s="6"/>
      <c r="J43" s="6"/>
    </row>
    <row r="44" customFormat="false" ht="12.75" hidden="false" customHeight="false" outlineLevel="0" collapsed="false">
      <c r="B44" s="3" t="n">
        <f aca="false">+B43+1</f>
        <v>2027</v>
      </c>
      <c r="C44" s="6"/>
      <c r="D44" s="16"/>
      <c r="E44" s="15"/>
      <c r="F44" s="6"/>
      <c r="G44" s="6"/>
      <c r="H44" s="6"/>
      <c r="I44" s="6"/>
      <c r="J44" s="6"/>
    </row>
    <row r="45" customFormat="false" ht="12.75" hidden="false" customHeight="false" outlineLevel="0" collapsed="false">
      <c r="B45" s="3" t="n">
        <f aca="false">+B44+1</f>
        <v>2028</v>
      </c>
      <c r="C45" s="6"/>
      <c r="D45" s="16"/>
      <c r="E45" s="15"/>
      <c r="F45" s="6"/>
      <c r="G45" s="6"/>
      <c r="H45" s="6"/>
      <c r="I45" s="6"/>
      <c r="J45" s="6"/>
    </row>
    <row r="46" customFormat="false" ht="12.75" hidden="false" customHeight="false" outlineLevel="0" collapsed="false">
      <c r="B46" s="3" t="n">
        <f aca="false">+B45+1</f>
        <v>2029</v>
      </c>
      <c r="C46" s="6"/>
      <c r="D46" s="16"/>
      <c r="E46" s="15"/>
      <c r="F46" s="6"/>
      <c r="G46" s="6"/>
      <c r="H46" s="6"/>
      <c r="I46" s="6"/>
      <c r="J46" s="6"/>
    </row>
    <row r="47" customFormat="false" ht="12.75" hidden="false" customHeight="false" outlineLevel="0" collapsed="false">
      <c r="B47" s="3" t="n">
        <f aca="false">+B46+1</f>
        <v>2030</v>
      </c>
      <c r="C47" s="6"/>
      <c r="D47" s="16"/>
      <c r="E47" s="15"/>
      <c r="F47" s="6"/>
      <c r="G47" s="6"/>
      <c r="H47" s="6"/>
      <c r="I47" s="6"/>
      <c r="J47" s="6"/>
    </row>
    <row r="48" customFormat="false" ht="12.75" hidden="false" customHeight="false" outlineLevel="0" collapsed="false">
      <c r="B48" s="3" t="n">
        <f aca="false">+B47+1</f>
        <v>2031</v>
      </c>
      <c r="C48" s="6"/>
      <c r="D48" s="16"/>
      <c r="E48" s="15"/>
      <c r="F48" s="6"/>
      <c r="G48" s="6"/>
      <c r="H48" s="6"/>
      <c r="I48" s="6"/>
      <c r="J48" s="6"/>
    </row>
    <row r="49" customFormat="false" ht="12.75" hidden="false" customHeight="false" outlineLevel="0" collapsed="false">
      <c r="B49" s="3" t="n">
        <f aca="false">+B48+1</f>
        <v>2032</v>
      </c>
      <c r="C49" s="6"/>
      <c r="D49" s="16"/>
      <c r="E49" s="15"/>
      <c r="F49" s="6"/>
      <c r="G49" s="6"/>
      <c r="H49" s="6"/>
      <c r="I49" s="6"/>
      <c r="J49" s="6"/>
    </row>
    <row r="50" customFormat="false" ht="12.75" hidden="false" customHeight="false" outlineLevel="0" collapsed="false">
      <c r="B50" s="3" t="n">
        <f aca="false">+B49+1</f>
        <v>2033</v>
      </c>
      <c r="C50" s="6"/>
      <c r="D50" s="16"/>
      <c r="E50" s="15"/>
      <c r="F50" s="6"/>
      <c r="G50" s="6"/>
      <c r="H50" s="6"/>
      <c r="I50" s="6"/>
      <c r="J50" s="6"/>
    </row>
    <row r="51" customFormat="false" ht="12.75" hidden="false" customHeight="false" outlineLevel="0" collapsed="false">
      <c r="B51" s="7" t="n">
        <f aca="false">+B50+1</f>
        <v>2034</v>
      </c>
      <c r="C51" s="8"/>
      <c r="D51" s="19"/>
      <c r="E51" s="20"/>
      <c r="F51" s="8"/>
      <c r="G51" s="8"/>
      <c r="H51" s="8"/>
      <c r="I51" s="8"/>
      <c r="J51" s="8"/>
    </row>
    <row r="52" customFormat="false" ht="12.75" hidden="false" customHeight="false" outlineLevel="0" collapsed="false">
      <c r="B52" s="7" t="s">
        <v>19</v>
      </c>
      <c r="C52" s="8" t="n">
        <f aca="false">SUM(C40:C51)</f>
        <v>0</v>
      </c>
      <c r="D52" s="21"/>
      <c r="E52" s="22" t="n">
        <f aca="false">SUM(E40:E51)</f>
        <v>0</v>
      </c>
      <c r="F52" s="21"/>
      <c r="G52" s="21"/>
      <c r="H52" s="21"/>
      <c r="I52" s="21"/>
      <c r="J52" s="21"/>
    </row>
    <row r="55" customFormat="false" ht="12.75" hidden="false" customHeight="false" outlineLevel="0" collapsed="false">
      <c r="B55" s="1"/>
    </row>
    <row r="57" customFormat="false" ht="12.75" hidden="false" customHeight="false" outlineLevel="0" collapsed="false">
      <c r="B57" s="7" t="s">
        <v>20</v>
      </c>
      <c r="C57" s="7" t="s">
        <v>21</v>
      </c>
      <c r="D57" s="7"/>
      <c r="E57" s="23" t="s">
        <v>22</v>
      </c>
      <c r="F57" s="7" t="s">
        <v>23</v>
      </c>
    </row>
    <row r="58" customFormat="false" ht="12.75" hidden="false" customHeight="false" outlineLevel="0" collapsed="false">
      <c r="B58" s="1" t="s">
        <v>24</v>
      </c>
      <c r="C58" s="6" t="n">
        <v>15731</v>
      </c>
      <c r="D58" s="6"/>
      <c r="E58" s="15" t="n">
        <f aca="false">+E52</f>
        <v>0</v>
      </c>
      <c r="F58" s="24" t="n">
        <f aca="false">E58/C58</f>
        <v>0</v>
      </c>
    </row>
    <row r="59" customFormat="false" ht="12.75" hidden="false" customHeight="false" outlineLevel="0" collapsed="false">
      <c r="B59" s="1" t="s">
        <v>25</v>
      </c>
      <c r="C59" s="6" t="n">
        <v>14925</v>
      </c>
      <c r="D59" s="6"/>
      <c r="E59" s="15" t="n">
        <f aca="false">+E52</f>
        <v>0</v>
      </c>
      <c r="F59" s="24" t="n">
        <f aca="false">E59/C59</f>
        <v>0</v>
      </c>
    </row>
    <row r="61" customFormat="false" ht="12.75" hidden="false" customHeight="false" outlineLevel="0" collapsed="false">
      <c r="A61" s="1" t="s">
        <v>26</v>
      </c>
    </row>
    <row r="62" customFormat="false" ht="12.75" hidden="false" customHeight="false" outlineLevel="0" collapsed="false">
      <c r="B62" s="1"/>
    </row>
    <row r="63" customFormat="false" ht="12.75" hidden="false" customHeight="false" outlineLevel="0" collapsed="false">
      <c r="B63" s="1"/>
    </row>
    <row r="64" customFormat="false" ht="12.75" hidden="false" customHeight="false" outlineLevel="0" collapsed="false">
      <c r="B64" s="1"/>
    </row>
    <row r="65" customFormat="false" ht="12.75" hidden="false" customHeight="false" outlineLevel="0" collapsed="false">
      <c r="B65" s="1"/>
    </row>
    <row r="67" customFormat="false" ht="12.75" hidden="false" customHeight="false" outlineLevel="0" collapsed="false">
      <c r="C67" s="25" t="s">
        <v>27</v>
      </c>
      <c r="D67" s="3"/>
      <c r="J67" s="9"/>
      <c r="K67" s="25" t="s">
        <v>27</v>
      </c>
      <c r="L67" s="26"/>
    </row>
    <row r="68" customFormat="false" ht="12.75" hidden="false" customHeight="false" outlineLevel="0" collapsed="false">
      <c r="C68" s="3" t="s">
        <v>28</v>
      </c>
      <c r="D68" s="3"/>
      <c r="K68" s="3" t="s">
        <v>29</v>
      </c>
      <c r="L68" s="26"/>
    </row>
    <row r="69" customFormat="false" ht="12.75" hidden="false" customHeight="false" outlineLevel="0" collapsed="false">
      <c r="B69" s="27" t="s">
        <v>30</v>
      </c>
      <c r="D69" s="3"/>
      <c r="J69" s="1" t="s">
        <v>31</v>
      </c>
      <c r="K69" s="26"/>
      <c r="L69" s="26"/>
    </row>
    <row r="70" customFormat="false" ht="12.75" hidden="false" customHeight="false" outlineLevel="0" collapsed="false">
      <c r="C70" s="26"/>
      <c r="D70" s="26"/>
      <c r="K70" s="26"/>
      <c r="L70" s="26"/>
    </row>
    <row r="71" customFormat="false" ht="12.75" hidden="false" customHeight="false" outlineLevel="0" collapsed="false">
      <c r="B71" s="28" t="s">
        <v>32</v>
      </c>
      <c r="C71" s="25" t="n">
        <v>2022</v>
      </c>
      <c r="D71" s="25" t="s">
        <v>33</v>
      </c>
      <c r="E71" s="29" t="s">
        <v>34</v>
      </c>
      <c r="J71" s="25"/>
      <c r="K71" s="25" t="n">
        <v>2022</v>
      </c>
      <c r="L71" s="25" t="s">
        <v>33</v>
      </c>
      <c r="M71" s="25" t="s">
        <v>34</v>
      </c>
    </row>
    <row r="72" customFormat="false" ht="12.75" hidden="false" customHeight="false" outlineLevel="0" collapsed="false">
      <c r="B72" s="30"/>
      <c r="C72" s="3"/>
      <c r="D72" s="3"/>
      <c r="E72" s="31"/>
      <c r="J72" s="30" t="s">
        <v>35</v>
      </c>
      <c r="K72" s="32" t="s">
        <v>36</v>
      </c>
      <c r="L72" s="32"/>
      <c r="M72" s="3"/>
    </row>
    <row r="73" customFormat="false" ht="39" hidden="false" customHeight="false" outlineLevel="0" collapsed="false">
      <c r="B73" s="33" t="s">
        <v>37</v>
      </c>
      <c r="C73" s="25" t="n">
        <v>5113</v>
      </c>
      <c r="D73" s="25"/>
      <c r="E73" s="34" t="n">
        <f aca="false">+D73+C73</f>
        <v>5113</v>
      </c>
      <c r="J73" s="30" t="s">
        <v>38</v>
      </c>
      <c r="K73" s="3" t="n">
        <v>7719</v>
      </c>
      <c r="L73" s="3"/>
      <c r="M73" s="3"/>
    </row>
    <row r="74" customFormat="false" ht="12.75" hidden="false" customHeight="false" outlineLevel="0" collapsed="false">
      <c r="B74" s="30"/>
      <c r="C74" s="3"/>
      <c r="D74" s="3"/>
      <c r="E74" s="31"/>
      <c r="J74" s="33" t="s">
        <v>39</v>
      </c>
      <c r="K74" s="25" t="n">
        <v>10248</v>
      </c>
      <c r="L74" s="31"/>
      <c r="M74" s="31" t="n">
        <f aca="false">+K74</f>
        <v>10248</v>
      </c>
      <c r="N74" s="31"/>
    </row>
    <row r="75" customFormat="false" ht="52.5" hidden="false" customHeight="false" outlineLevel="0" collapsed="false">
      <c r="B75" s="30" t="s">
        <v>40</v>
      </c>
      <c r="C75" s="3" t="n">
        <v>4307</v>
      </c>
      <c r="D75" s="3"/>
      <c r="E75" s="31" t="n">
        <f aca="false">+C75</f>
        <v>4307</v>
      </c>
      <c r="J75" s="33" t="s">
        <v>41</v>
      </c>
      <c r="K75" s="25" t="n">
        <v>2893</v>
      </c>
      <c r="L75" s="35" t="n">
        <f aca="false">-(C40-I40)</f>
        <v>-0</v>
      </c>
      <c r="M75" s="31" t="n">
        <f aca="false">+K75+L75</f>
        <v>2893</v>
      </c>
      <c r="N75" s="31"/>
    </row>
    <row r="76" customFormat="false" ht="52.5" hidden="false" customHeight="false" outlineLevel="0" collapsed="false">
      <c r="B76" s="30" t="s">
        <v>42</v>
      </c>
      <c r="C76" s="3" t="n">
        <v>3352</v>
      </c>
      <c r="D76" s="3"/>
      <c r="E76" s="31" t="n">
        <f aca="false">+C76</f>
        <v>3352</v>
      </c>
      <c r="J76" s="30" t="s">
        <v>43</v>
      </c>
      <c r="K76" s="3" t="n">
        <v>80</v>
      </c>
      <c r="L76" s="31"/>
      <c r="M76" s="31" t="n">
        <f aca="false">+L76+K76</f>
        <v>80</v>
      </c>
      <c r="N76" s="31"/>
    </row>
    <row r="77" customFormat="false" ht="39" hidden="false" customHeight="false" outlineLevel="0" collapsed="false">
      <c r="B77" s="30" t="s">
        <v>44</v>
      </c>
      <c r="C77" s="3" t="n">
        <v>1920</v>
      </c>
      <c r="D77" s="3"/>
      <c r="E77" s="31" t="n">
        <f aca="false">+C77</f>
        <v>1920</v>
      </c>
      <c r="J77" s="30" t="s">
        <v>45</v>
      </c>
      <c r="K77" s="3" t="n">
        <v>153</v>
      </c>
      <c r="L77" s="35" t="n">
        <f aca="false">+F40</f>
        <v>0</v>
      </c>
      <c r="M77" s="31" t="n">
        <f aca="false">+L77+K77</f>
        <v>153</v>
      </c>
      <c r="N77" s="31"/>
    </row>
    <row r="78" customFormat="false" ht="52.5" hidden="false" customHeight="false" outlineLevel="0" collapsed="false">
      <c r="B78" s="30" t="s">
        <v>46</v>
      </c>
      <c r="C78" s="3" t="n">
        <v>135</v>
      </c>
      <c r="D78" s="3"/>
      <c r="E78" s="31" t="n">
        <f aca="false">+C78</f>
        <v>135</v>
      </c>
      <c r="J78" s="33" t="s">
        <v>47</v>
      </c>
      <c r="K78" s="25" t="n">
        <v>2660</v>
      </c>
      <c r="L78" s="31"/>
      <c r="M78" s="31" t="n">
        <f aca="false">+M75-M76-M77</f>
        <v>2660</v>
      </c>
      <c r="N78" s="31"/>
    </row>
    <row r="79" customFormat="false" ht="26.25" hidden="false" customHeight="false" outlineLevel="0" collapsed="false">
      <c r="B79" s="30" t="s">
        <v>48</v>
      </c>
      <c r="C79" s="3" t="n">
        <v>904</v>
      </c>
      <c r="D79" s="35" t="n">
        <f aca="false">+E52</f>
        <v>0</v>
      </c>
      <c r="E79" s="31" t="n">
        <f aca="false">+D79+C79</f>
        <v>904</v>
      </c>
      <c r="J79" s="30" t="s">
        <v>49</v>
      </c>
      <c r="K79" s="3" t="n">
        <v>693</v>
      </c>
      <c r="L79" s="36" t="n">
        <f aca="false">+-(L77-L75)*0.35</f>
        <v>-0</v>
      </c>
      <c r="M79" s="31" t="n">
        <f aca="false">+K79+L79</f>
        <v>693</v>
      </c>
      <c r="N79" s="31"/>
    </row>
    <row r="80" customFormat="false" ht="52.5" hidden="false" customHeight="false" outlineLevel="0" collapsed="false">
      <c r="B80" s="33" t="s">
        <v>50</v>
      </c>
      <c r="C80" s="37" t="s">
        <v>51</v>
      </c>
      <c r="D80" s="29"/>
      <c r="E80" s="29" t="n">
        <f aca="false">+SUM(E73:E79)</f>
        <v>15731</v>
      </c>
      <c r="J80" s="33" t="s">
        <v>52</v>
      </c>
      <c r="K80" s="25" t="n">
        <v>1967</v>
      </c>
      <c r="L80" s="31"/>
      <c r="M80" s="31" t="n">
        <f aca="false">+M78-M79</f>
        <v>1967</v>
      </c>
      <c r="N80" s="31"/>
    </row>
    <row r="81" customFormat="false" ht="12.75" hidden="false" customHeight="false" outlineLevel="0" collapsed="false">
      <c r="J81" s="30"/>
      <c r="K81" s="3"/>
      <c r="L81" s="31"/>
      <c r="M81" s="31"/>
      <c r="N81" s="31"/>
    </row>
    <row r="82" customFormat="false" ht="12.75" hidden="false" customHeight="false" outlineLevel="0" collapsed="false">
      <c r="J82" s="33"/>
      <c r="K82" s="37"/>
      <c r="L82" s="31"/>
      <c r="M82" s="31"/>
      <c r="N82" s="31"/>
    </row>
    <row r="83" customFormat="false" ht="12.75" hidden="false" customHeight="false" outlineLevel="0" collapsed="false">
      <c r="N83" s="31"/>
    </row>
    <row r="84" customFormat="false" ht="12.75" hidden="false" customHeight="false" outlineLevel="0" collapsed="false">
      <c r="N84" s="31"/>
    </row>
    <row r="85" customFormat="false" ht="12.75" hidden="false" customHeight="false" outlineLevel="0" collapsed="false">
      <c r="B85" s="30"/>
      <c r="C85" s="3"/>
      <c r="D85" s="3"/>
      <c r="E85" s="31"/>
      <c r="N85" s="31"/>
    </row>
    <row r="86" customFormat="false" ht="52.5" hidden="false" customHeight="false" outlineLevel="0" collapsed="false">
      <c r="B86" s="33" t="s">
        <v>53</v>
      </c>
      <c r="C86" s="3"/>
      <c r="D86" s="3"/>
      <c r="E86" s="31"/>
      <c r="J86" s="30"/>
      <c r="K86" s="32"/>
      <c r="L86" s="31"/>
      <c r="M86" s="31"/>
      <c r="N86" s="31"/>
    </row>
    <row r="87" customFormat="false" ht="26.25" hidden="false" customHeight="false" outlineLevel="0" collapsed="false">
      <c r="B87" s="33" t="s">
        <v>54</v>
      </c>
      <c r="C87" s="3"/>
      <c r="D87" s="3"/>
      <c r="E87" s="31"/>
      <c r="J87" s="30"/>
      <c r="K87" s="32"/>
      <c r="L87" s="31"/>
      <c r="M87" s="31"/>
      <c r="N87" s="31"/>
    </row>
    <row r="88" customFormat="false" ht="39" hidden="false" customHeight="false" outlineLevel="0" collapsed="false">
      <c r="B88" s="30" t="s">
        <v>55</v>
      </c>
      <c r="C88" s="32" t="s">
        <v>56</v>
      </c>
      <c r="D88" s="32"/>
      <c r="E88" s="31" t="n">
        <f aca="false">+D88+C88</f>
        <v>11</v>
      </c>
      <c r="K88" s="3"/>
      <c r="L88" s="31"/>
      <c r="M88" s="31"/>
      <c r="N88" s="31"/>
    </row>
    <row r="89" customFormat="false" ht="52.5" hidden="false" customHeight="false" outlineLevel="0" collapsed="false">
      <c r="B89" s="30" t="s">
        <v>57</v>
      </c>
      <c r="C89" s="3" t="n">
        <v>14</v>
      </c>
      <c r="D89" s="35" t="n">
        <f aca="false">+G40</f>
        <v>0</v>
      </c>
      <c r="E89" s="31" t="n">
        <f aca="false">+D89+C89</f>
        <v>14</v>
      </c>
      <c r="K89" s="3"/>
      <c r="L89" s="31"/>
      <c r="M89" s="31"/>
      <c r="N89" s="31"/>
    </row>
    <row r="90" customFormat="false" ht="26.25" hidden="false" customHeight="false" outlineLevel="0" collapsed="false">
      <c r="B90" s="30" t="s">
        <v>58</v>
      </c>
      <c r="C90" s="3" t="n">
        <v>1551</v>
      </c>
      <c r="D90" s="3"/>
      <c r="E90" s="31" t="n">
        <f aca="false">+D90+C90</f>
        <v>1551</v>
      </c>
      <c r="K90" s="3"/>
      <c r="L90" s="31"/>
      <c r="M90" s="31"/>
      <c r="N90" s="31"/>
    </row>
    <row r="91" customFormat="false" ht="26.25" hidden="false" customHeight="false" outlineLevel="0" collapsed="false">
      <c r="B91" s="30" t="s">
        <v>59</v>
      </c>
      <c r="C91" s="3" t="n">
        <v>317</v>
      </c>
      <c r="D91" s="3"/>
      <c r="E91" s="31" t="n">
        <f aca="false">+D91+C91</f>
        <v>317</v>
      </c>
      <c r="K91" s="3"/>
      <c r="L91" s="31"/>
      <c r="M91" s="31"/>
      <c r="N91" s="31"/>
    </row>
    <row r="92" customFormat="false" ht="26.25" hidden="false" customHeight="false" outlineLevel="0" collapsed="false">
      <c r="B92" s="30" t="s">
        <v>60</v>
      </c>
      <c r="C92" s="3" t="n">
        <v>2111</v>
      </c>
      <c r="D92" s="3"/>
      <c r="E92" s="31" t="n">
        <f aca="false">+D92+C92</f>
        <v>2111</v>
      </c>
      <c r="K92" s="3"/>
      <c r="L92" s="31"/>
      <c r="M92" s="31"/>
      <c r="N92" s="31"/>
    </row>
    <row r="93" customFormat="false" ht="39" hidden="false" customHeight="false" outlineLevel="0" collapsed="false">
      <c r="B93" s="33" t="s">
        <v>61</v>
      </c>
      <c r="C93" s="25" t="n">
        <v>4004</v>
      </c>
      <c r="D93" s="38" t="n">
        <f aca="false">SUM(D88:D92)</f>
        <v>0</v>
      </c>
      <c r="E93" s="29" t="n">
        <f aca="false">SUM(E88:E92)</f>
        <v>4004</v>
      </c>
      <c r="K93" s="3"/>
      <c r="L93" s="31"/>
      <c r="M93" s="31"/>
      <c r="N93" s="31"/>
    </row>
    <row r="94" customFormat="false" ht="12.75" hidden="false" customHeight="false" outlineLevel="0" collapsed="false">
      <c r="B94" s="30"/>
      <c r="C94" s="3"/>
      <c r="D94" s="3"/>
      <c r="E94" s="31"/>
      <c r="K94" s="3"/>
      <c r="L94" s="31"/>
      <c r="M94" s="31"/>
      <c r="N94" s="31"/>
    </row>
    <row r="95" customFormat="false" ht="26.25" hidden="false" customHeight="false" outlineLevel="0" collapsed="false">
      <c r="B95" s="30" t="s">
        <v>62</v>
      </c>
      <c r="C95" s="3" t="n">
        <v>8741</v>
      </c>
      <c r="D95" s="35" t="n">
        <f aca="false">+E52-D89</f>
        <v>0</v>
      </c>
      <c r="E95" s="31" t="n">
        <f aca="false">+C95+D95</f>
        <v>8741</v>
      </c>
      <c r="K95" s="3"/>
      <c r="L95" s="31"/>
      <c r="M95" s="31"/>
      <c r="N95" s="31"/>
    </row>
    <row r="96" customFormat="false" ht="26.25" hidden="false" customHeight="false" outlineLevel="0" collapsed="false">
      <c r="B96" s="30" t="s">
        <v>46</v>
      </c>
      <c r="C96" s="3" t="n">
        <v>383</v>
      </c>
      <c r="D96" s="3"/>
      <c r="E96" s="31" t="n">
        <f aca="false">+C96+D96</f>
        <v>383</v>
      </c>
      <c r="K96" s="3"/>
      <c r="L96" s="31"/>
      <c r="M96" s="31"/>
      <c r="N96" s="31"/>
    </row>
    <row r="97" customFormat="false" ht="26.25" hidden="false" customHeight="false" outlineLevel="0" collapsed="false">
      <c r="B97" s="30" t="s">
        <v>63</v>
      </c>
      <c r="C97" s="3" t="n">
        <v>1797</v>
      </c>
      <c r="D97" s="3"/>
      <c r="E97" s="31" t="n">
        <f aca="false">+C97+D97</f>
        <v>1797</v>
      </c>
      <c r="K97" s="3"/>
      <c r="L97" s="31"/>
      <c r="M97" s="31"/>
      <c r="N97" s="31"/>
    </row>
    <row r="98" customFormat="false" ht="26.25" hidden="false" customHeight="false" outlineLevel="0" collapsed="false">
      <c r="B98" s="33" t="s">
        <v>64</v>
      </c>
      <c r="C98" s="25" t="n">
        <v>14925</v>
      </c>
      <c r="D98" s="39" t="n">
        <f aca="false">+SUM(D93:D97)</f>
        <v>0</v>
      </c>
      <c r="E98" s="34" t="n">
        <f aca="false">+C98+D98</f>
        <v>14925</v>
      </c>
      <c r="K98" s="3"/>
      <c r="L98" s="31"/>
      <c r="M98" s="31"/>
      <c r="N98" s="31"/>
    </row>
    <row r="99" customFormat="false" ht="12.75" hidden="false" customHeight="false" outlineLevel="0" collapsed="false">
      <c r="B99" s="30"/>
      <c r="C99" s="3"/>
      <c r="D99" s="3"/>
      <c r="E99" s="31"/>
      <c r="K99" s="3"/>
      <c r="L99" s="3"/>
      <c r="M99" s="3"/>
    </row>
    <row r="100" customFormat="false" ht="12.75" hidden="false" customHeight="false" outlineLevel="0" collapsed="false">
      <c r="B100" s="30"/>
      <c r="C100" s="3"/>
      <c r="D100" s="3"/>
      <c r="E100" s="31"/>
      <c r="K100" s="3"/>
      <c r="L100" s="3"/>
      <c r="M100" s="3"/>
    </row>
    <row r="101" customFormat="false" ht="12.75" hidden="false" customHeight="false" outlineLevel="0" collapsed="false">
      <c r="B101" s="33"/>
      <c r="C101" s="3"/>
      <c r="D101" s="3"/>
      <c r="E101" s="31"/>
      <c r="K101" s="3"/>
      <c r="L101" s="3"/>
      <c r="M101" s="3"/>
    </row>
    <row r="102" customFormat="false" ht="12.75" hidden="false" customHeight="false" outlineLevel="0" collapsed="false">
      <c r="B102" s="33" t="s">
        <v>65</v>
      </c>
      <c r="C102" s="25" t="n">
        <v>806</v>
      </c>
      <c r="D102" s="25"/>
      <c r="E102" s="29" t="n">
        <f aca="false">+C102</f>
        <v>806</v>
      </c>
    </row>
    <row r="103" customFormat="false" ht="12.75" hidden="false" customHeight="false" outlineLevel="0" collapsed="false">
      <c r="B103" s="30"/>
      <c r="C103" s="3"/>
      <c r="D103" s="3"/>
      <c r="E103" s="31"/>
    </row>
    <row r="104" customFormat="false" ht="39" hidden="false" customHeight="false" outlineLevel="0" collapsed="false">
      <c r="B104" s="33" t="s">
        <v>66</v>
      </c>
      <c r="C104" s="37" t="s">
        <v>51</v>
      </c>
      <c r="D104" s="37"/>
      <c r="E104" s="29" t="n">
        <f aca="false">+E102+E98</f>
        <v>15731</v>
      </c>
    </row>
    <row r="105" customFormat="false" ht="12.75" hidden="false" customHeight="false" outlineLevel="0" collapsed="false">
      <c r="C105" s="3"/>
      <c r="D105" s="3"/>
      <c r="E105" s="31"/>
    </row>
    <row r="106" customFormat="false" ht="12.75" hidden="false" customHeight="false" outlineLevel="0" collapsed="false">
      <c r="C106" s="3"/>
      <c r="D106" s="3"/>
      <c r="E106" s="31"/>
    </row>
    <row r="107" customFormat="false" ht="12.75" hidden="false" customHeight="false" outlineLevel="0" collapsed="false">
      <c r="A107" s="1" t="s">
        <v>67</v>
      </c>
      <c r="B107" s="40" t="s">
        <v>68</v>
      </c>
      <c r="C107" s="41"/>
      <c r="D107" s="41" t="s">
        <v>69</v>
      </c>
      <c r="E107" s="42" t="s">
        <v>70</v>
      </c>
    </row>
    <row r="108" customFormat="false" ht="12.75" hidden="false" customHeight="false" outlineLevel="0" collapsed="false">
      <c r="B108" s="1" t="s">
        <v>71</v>
      </c>
      <c r="C108" s="3"/>
      <c r="D108" s="43" t="n">
        <f aca="false">+C73/C93</f>
        <v>1.27697302697303</v>
      </c>
      <c r="E108" s="43" t="n">
        <f aca="false">+E73/E93</f>
        <v>1.27697302697303</v>
      </c>
    </row>
    <row r="109" customFormat="false" ht="12.75" hidden="false" customHeight="false" outlineLevel="0" collapsed="false">
      <c r="B109" s="1" t="s">
        <v>72</v>
      </c>
      <c r="C109" s="3"/>
      <c r="D109" s="43" t="n">
        <f aca="false">(C89+C95)/C102</f>
        <v>10.8622828784119</v>
      </c>
      <c r="E109" s="43" t="n">
        <f aca="false">(E89+E95)/E102</f>
        <v>10.8622828784119</v>
      </c>
    </row>
    <row r="110" customFormat="false" ht="12.75" hidden="false" customHeight="false" outlineLevel="0" collapsed="false">
      <c r="B110" s="1" t="s">
        <v>73</v>
      </c>
      <c r="C110" s="3"/>
      <c r="D110" s="43" t="n">
        <f aca="false">+K75/K77</f>
        <v>18.9084967320261</v>
      </c>
      <c r="E110" s="43" t="n">
        <f aca="false">+M75/M77</f>
        <v>18.9084967320261</v>
      </c>
    </row>
    <row r="111" customFormat="false" ht="12.75" hidden="false" customHeight="false" outlineLevel="0" collapsed="false">
      <c r="E111" s="31"/>
    </row>
    <row r="112" customFormat="false" ht="12.75" hidden="false" customHeight="false" outlineLevel="0" collapsed="false">
      <c r="B112" s="1" t="s">
        <v>74</v>
      </c>
      <c r="C112" s="3"/>
      <c r="D112" s="3"/>
      <c r="E112" s="31"/>
    </row>
    <row r="113" customFormat="false" ht="12.75" hidden="false" customHeight="false" outlineLevel="0" collapsed="false">
      <c r="B113" s="1"/>
      <c r="C113" s="3"/>
      <c r="D113" s="3"/>
      <c r="E113" s="31"/>
    </row>
    <row r="114" customFormat="false" ht="12.75" hidden="false" customHeight="false" outlineLevel="0" collapsed="false">
      <c r="C114" s="3"/>
      <c r="D114" s="3"/>
      <c r="E114" s="31"/>
    </row>
    <row r="115" customFormat="false" ht="12.75" hidden="false" customHeight="false" outlineLevel="0" collapsed="false">
      <c r="C115" s="3"/>
      <c r="D115" s="3"/>
      <c r="E115" s="31"/>
    </row>
    <row r="116" customFormat="false" ht="12.75" hidden="false" customHeight="false" outlineLevel="0" collapsed="false">
      <c r="C116" s="3"/>
      <c r="D116" s="3"/>
      <c r="E116" s="31"/>
    </row>
    <row r="117" customFormat="false" ht="12.75" hidden="false" customHeight="false" outlineLevel="0" collapsed="false">
      <c r="C117" s="3"/>
      <c r="D117" s="3"/>
      <c r="E117" s="31"/>
    </row>
    <row r="118" customFormat="false" ht="12.75" hidden="false" customHeight="false" outlineLevel="0" collapsed="false">
      <c r="C118" s="3"/>
      <c r="D118" s="3"/>
      <c r="E118" s="31"/>
    </row>
    <row r="119" customFormat="false" ht="12.75" hidden="false" customHeight="false" outlineLevel="0" collapsed="false">
      <c r="C119" s="3"/>
      <c r="D119" s="3"/>
      <c r="E119" s="31"/>
    </row>
    <row r="120" customFormat="false" ht="12.75" hidden="false" customHeight="false" outlineLevel="0" collapsed="false">
      <c r="C120" s="3"/>
      <c r="D120" s="3"/>
      <c r="E120" s="31"/>
    </row>
    <row r="121" customFormat="false" ht="12.75" hidden="false" customHeight="false" outlineLevel="0" collapsed="false">
      <c r="C121" s="3"/>
      <c r="D121" s="3"/>
      <c r="E121" s="31"/>
    </row>
    <row r="122" customFormat="false" ht="12.75" hidden="false" customHeight="false" outlineLevel="0" collapsed="false">
      <c r="C122" s="3"/>
      <c r="D122" s="3"/>
      <c r="E122" s="31"/>
    </row>
    <row r="123" customFormat="false" ht="12.75" hidden="false" customHeight="false" outlineLevel="0" collapsed="false">
      <c r="C123" s="3"/>
      <c r="D123" s="3"/>
      <c r="E123" s="31"/>
    </row>
    <row r="124" customFormat="false" ht="12.75" hidden="false" customHeight="false" outlineLevel="0" collapsed="false">
      <c r="C124" s="3"/>
      <c r="D124" s="3"/>
      <c r="E124" s="31"/>
    </row>
    <row r="125" customFormat="false" ht="12.75" hidden="false" customHeight="false" outlineLevel="0" collapsed="false">
      <c r="C125" s="3"/>
      <c r="D125" s="3"/>
      <c r="E125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2023-08-05T10:18:21Z</dcterms:created>
  <dc:creator>Marcelo Ortiz M.</dc:creator>
  <dc:description/>
  <dc:language>en-US</dc:language>
  <cp:lastModifiedBy>Marcelo Ortiz M.</cp:lastModifiedBy>
  <dcterms:modified xsi:type="dcterms:W3CDTF">2023-10-13T12:38:51Z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