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_rels/sheet4.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3"/>
  </bookViews>
  <sheets>
    <sheet name="1_transactions" sheetId="1" state="visible" r:id="rId3"/>
    <sheet name="1_basic_concept" sheetId="2" state="visible" r:id="rId4"/>
    <sheet name="2_basic_concept" sheetId="3" state="visible" r:id="rId5"/>
    <sheet name="3_analysis" sheetId="4" state="visible" r:id="rId6"/>
  </sheets>
  <calcPr iterateCount="100" refMode="A1" iterate="false" iterateDelta="0.0001"/>
  <extLst>
    <ext xmlns:loext="http://schemas.libreoffice.org/" uri="{7626C862-2A13-11E5-B345-FEFF819CDC9F}">
      <loext:extCalcPr stringRefSyntax="CalcA1"/>
    </ext>
  </extLst>
</workbook>
</file>

<file path=xl/sharedStrings.xml><?xml version="1.0" encoding="utf-8"?>
<sst xmlns="http://schemas.openxmlformats.org/spreadsheetml/2006/main" count="349" uniqueCount="126">
  <si>
    <t xml:space="preserve">#</t>
  </si>
  <si>
    <t xml:space="preserve">Current Assts</t>
  </si>
  <si>
    <t xml:space="preserve">Fixed Assets</t>
  </si>
  <si>
    <t xml:space="preserve">=</t>
  </si>
  <si>
    <t xml:space="preserve">Current Liability</t>
  </si>
  <si>
    <t xml:space="preserve">Noncurrent Liabilities</t>
  </si>
  <si>
    <t xml:space="preserve">Equity</t>
  </si>
  <si>
    <t xml:space="preserve">Check</t>
  </si>
  <si>
    <t xml:space="preserve">Cash</t>
  </si>
  <si>
    <t xml:space="preserve">Accounts Receivable</t>
  </si>
  <si>
    <t xml:space="preserve">Inventories</t>
  </si>
  <si>
    <t xml:space="preserve">Off. Supplies</t>
  </si>
  <si>
    <t xml:space="preserve">PPE</t>
  </si>
  <si>
    <t xml:space="preserve">Intangible</t>
  </si>
  <si>
    <t xml:space="preserve">Accounts Payable</t>
  </si>
  <si>
    <t xml:space="preserve">Short term debt</t>
  </si>
  <si>
    <t xml:space="preserve">Accrued Salaries</t>
  </si>
  <si>
    <t xml:space="preserve">Long term debt</t>
  </si>
  <si>
    <t xml:space="preserve">Revenues/Profits</t>
  </si>
  <si>
    <t xml:space="preserve">Cost/Loss</t>
  </si>
  <si>
    <t xml:space="preserve">Share Capital</t>
  </si>
  <si>
    <t xml:space="preserve">Retained Earnings</t>
  </si>
  <si>
    <t xml:space="preserve">2b</t>
  </si>
  <si>
    <t xml:space="preserve">3b</t>
  </si>
  <si>
    <t xml:space="preserve">3c</t>
  </si>
  <si>
    <t xml:space="preserve">4b</t>
  </si>
  <si>
    <t xml:space="preserve">5b</t>
  </si>
  <si>
    <t xml:space="preserve">6b</t>
  </si>
  <si>
    <t xml:space="preserve">7b</t>
  </si>
  <si>
    <t xml:space="preserve">Silvana eTravel Balance sheets</t>
  </si>
  <si>
    <t xml:space="preserve">Silvana eTravel Income Statement</t>
  </si>
  <si>
    <t xml:space="preserve">As of December 31, 2022</t>
  </si>
  <si>
    <t xml:space="preserve">For the period ended at December 31, 2022</t>
  </si>
  <si>
    <t xml:space="preserve">Assets</t>
  </si>
  <si>
    <t xml:space="preserve">Revenues</t>
  </si>
  <si>
    <t xml:space="preserve">Current assets</t>
  </si>
  <si>
    <t xml:space="preserve">Cost of service</t>
  </si>
  <si>
    <t xml:space="preserve">Cash and cash equivalents</t>
  </si>
  <si>
    <t xml:space="preserve">Gross Profit</t>
  </si>
  <si>
    <t xml:space="preserve">Accounts receivable</t>
  </si>
  <si>
    <t xml:space="preserve">Selling, General, and Administrative expenses</t>
  </si>
  <si>
    <t xml:space="preserve">Other current assets</t>
  </si>
  <si>
    <t xml:space="preserve">Advertising</t>
  </si>
  <si>
    <t xml:space="preserve">Depreciation</t>
  </si>
  <si>
    <t xml:space="preserve">Noncurrent assets</t>
  </si>
  <si>
    <t xml:space="preserve">Rent</t>
  </si>
  <si>
    <t xml:space="preserve">Property Plan and Equipment, Net</t>
  </si>
  <si>
    <t xml:space="preserve">Payrol taxes</t>
  </si>
  <si>
    <t xml:space="preserve">Goodwill, Net</t>
  </si>
  <si>
    <t xml:space="preserve">Salaries and wages</t>
  </si>
  <si>
    <t xml:space="preserve">Other Intangible assets</t>
  </si>
  <si>
    <t xml:space="preserve">Supplies</t>
  </si>
  <si>
    <t xml:space="preserve">Travel and entertainment</t>
  </si>
  <si>
    <t xml:space="preserve">Other  operating income/expense</t>
  </si>
  <si>
    <t xml:space="preserve">Liabilities and Shareholders' Equity</t>
  </si>
  <si>
    <t xml:space="preserve">Operating Profit</t>
  </si>
  <si>
    <t xml:space="preserve">Current Liabilities</t>
  </si>
  <si>
    <t xml:space="preserve">Accounts payable</t>
  </si>
  <si>
    <t xml:space="preserve">Financial Income</t>
  </si>
  <si>
    <t xml:space="preserve">Short-term debt</t>
  </si>
  <si>
    <t xml:space="preserve">Financial Expense</t>
  </si>
  <si>
    <t xml:space="preserve">Income taxes liabilities</t>
  </si>
  <si>
    <t xml:space="preserve">Financial Profit</t>
  </si>
  <si>
    <t xml:space="preserve">Accrued expenses</t>
  </si>
  <si>
    <t xml:space="preserve">Income before income tax</t>
  </si>
  <si>
    <t xml:space="preserve">Provision for income tax</t>
  </si>
  <si>
    <t xml:space="preserve">Long-term debt</t>
  </si>
  <si>
    <t xml:space="preserve">Net income</t>
  </si>
  <si>
    <t xml:space="preserve">Deferred income taxes</t>
  </si>
  <si>
    <t xml:space="preserve">Commitments and contingent liabilities</t>
  </si>
  <si>
    <t xml:space="preserve">Shareholders' Equity</t>
  </si>
  <si>
    <t xml:space="preserve">Share capital/Issued Capital</t>
  </si>
  <si>
    <t xml:space="preserve">Item</t>
  </si>
  <si>
    <t xml:space="preserve">¥ (in billions)</t>
  </si>
  <si>
    <t xml:space="preserve">Cash and cash equivalents </t>
  </si>
  <si>
    <t xml:space="preserve">Financial Investments </t>
  </si>
  <si>
    <t xml:space="preserve">Inventories </t>
  </si>
  <si>
    <t xml:space="preserve">Long-term debt </t>
  </si>
  <si>
    <t xml:space="preserve">Net property, plant, and equipment </t>
  </si>
  <si>
    <t xml:space="preserve">Other Long-Term liabilities </t>
  </si>
  <si>
    <t xml:space="preserve">Other tangible assets   </t>
  </si>
  <si>
    <t xml:space="preserve">Retained earnings </t>
  </si>
  <si>
    <t xml:space="preserve">Shared Capital</t>
  </si>
  <si>
    <t xml:space="preserve">Solution:</t>
  </si>
  <si>
    <t xml:space="preserve">Honda Motor Corporation Balance sheets</t>
  </si>
  <si>
    <t xml:space="preserve">As of December 31, 202x</t>
  </si>
  <si>
    <t xml:space="preserve">Other tangible assets</t>
  </si>
  <si>
    <t xml:space="preserve">Financial Investment</t>
  </si>
  <si>
    <t xml:space="preserve">Other Long-term liabilities</t>
  </si>
  <si>
    <t xml:space="preserve">USD (in millions)</t>
  </si>
  <si>
    <t xml:space="preserve">Cost of sales </t>
  </si>
  <si>
    <t xml:space="preserve">Interest expense </t>
  </si>
  <si>
    <t xml:space="preserve">Net earnings   </t>
  </si>
  <si>
    <t xml:space="preserve">Net sales </t>
  </si>
  <si>
    <t xml:space="preserve">Pretax income </t>
  </si>
  <si>
    <t xml:space="preserve">Provision for income taxes* </t>
  </si>
  <si>
    <t xml:space="preserve">Selling, general, and administration expense </t>
  </si>
  <si>
    <t xml:space="preserve">Total revenues/income </t>
  </si>
  <si>
    <t xml:space="preserve">Walgreen Co. Income Statement</t>
  </si>
  <si>
    <t xml:space="preserve">Gross Margin</t>
  </si>
  <si>
    <t xml:space="preserve">Operating Margin</t>
  </si>
  <si>
    <t xml:space="preserve">SuperConsulting: Balance sheets</t>
  </si>
  <si>
    <t xml:space="preserve">SuperConsulting: Income Statement</t>
  </si>
  <si>
    <t xml:space="preserve">Part 1</t>
  </si>
  <si>
    <t xml:space="preserve">Current Ratio</t>
  </si>
  <si>
    <t xml:space="preserve">Financial Expenses Ratio</t>
  </si>
  <si>
    <t xml:space="preserve">Return Over Assets</t>
  </si>
  <si>
    <t xml:space="preserve">Net Margin (%)</t>
  </si>
  <si>
    <t xml:space="preserve">Part 2</t>
  </si>
  <si>
    <t xml:space="preserve">The idea is to use the Accounting Equation to identify which elements change:</t>
  </si>
  <si>
    <t xml:space="preserve">1) Increase in revenues</t>
  </si>
  <si>
    <t xml:space="preserve">2) Increase in costs</t>
  </si>
  <si>
    <t xml:space="preserve">Cost of Service</t>
  </si>
  <si>
    <t xml:space="preserve">3) Advertising</t>
  </si>
  <si>
    <t xml:space="preserve">4a) Case: Rent</t>
  </si>
  <si>
    <t xml:space="preserve">4b) Case: Buy</t>
  </si>
  <si>
    <t xml:space="preserve">1: purchase</t>
  </si>
  <si>
    <t xml:space="preserve">2: depreciation</t>
  </si>
  <si>
    <t xml:space="preserve">3: interest expense</t>
  </si>
  <si>
    <t xml:space="preserve">Part 3: Case Rent</t>
  </si>
  <si>
    <t xml:space="preserve">Part 3: Case Buy</t>
  </si>
  <si>
    <t xml:space="preserve">Comparison</t>
  </si>
  <si>
    <t xml:space="preserve">Base Case</t>
  </si>
  <si>
    <t xml:space="preserve">Buy</t>
  </si>
  <si>
    <t xml:space="preserve">Financial Expenses Ratio (x100)</t>
  </si>
  <si>
    <t xml:space="preserve">º</t>
  </si>
</sst>
</file>

<file path=xl/styles.xml><?xml version="1.0" encoding="utf-8"?>
<styleSheet xmlns="http://schemas.openxmlformats.org/spreadsheetml/2006/main">
  <numFmts count="9">
    <numFmt numFmtId="164" formatCode="General"/>
    <numFmt numFmtId="165" formatCode="[$$-409]#,##0;[RED]\-[$$-409]#,##0"/>
    <numFmt numFmtId="166" formatCode="_-[$€-2]\ * #,##0_-;\-[$€-2]\ * #,##0_-;_-[$€-2]\ * \-??_-;_-@_-"/>
    <numFmt numFmtId="167" formatCode="_-* #,##0_-;\-* #,##0_-;_-* \-??_-;_-@_-"/>
    <numFmt numFmtId="168" formatCode="0.000"/>
    <numFmt numFmtId="169" formatCode="0%"/>
    <numFmt numFmtId="170" formatCode="#,##0"/>
    <numFmt numFmtId="171" formatCode="0.0%"/>
    <numFmt numFmtId="172" formatCode="0.0"/>
  </numFmts>
  <fonts count="29">
    <font>
      <sz val="10"/>
      <name val="Arial"/>
      <family val="2"/>
      <charset val="1"/>
    </font>
    <font>
      <sz val="10"/>
      <name val="Arial"/>
      <family val="0"/>
    </font>
    <font>
      <sz val="10"/>
      <name val="Arial"/>
      <family val="0"/>
    </font>
    <font>
      <sz val="10"/>
      <name val="Arial"/>
      <family val="0"/>
    </font>
    <font>
      <sz val="11"/>
      <color theme="9"/>
      <name val="Calibri"/>
      <family val="2"/>
      <charset val="1"/>
    </font>
    <font>
      <sz val="11"/>
      <color theme="5" tint="-0.25"/>
      <name val="Calibri"/>
      <family val="2"/>
      <charset val="1"/>
    </font>
    <font>
      <sz val="11"/>
      <color rgb="FFFF0000"/>
      <name val="Calibri"/>
      <family val="2"/>
      <charset val="1"/>
    </font>
    <font>
      <sz val="11"/>
      <color theme="5"/>
      <name val="Calibri"/>
      <family val="2"/>
      <charset val="1"/>
    </font>
    <font>
      <sz val="11"/>
      <color theme="4"/>
      <name val="Calibri"/>
      <family val="2"/>
      <charset val="1"/>
    </font>
    <font>
      <sz val="10"/>
      <name val="Calibri"/>
      <family val="2"/>
      <charset val="1"/>
    </font>
    <font>
      <b val="true"/>
      <sz val="11"/>
      <color theme="1"/>
      <name val="Calibri"/>
      <family val="2"/>
      <charset val="1"/>
    </font>
    <font>
      <i val="true"/>
      <sz val="11"/>
      <color theme="1"/>
      <name val="Calibri"/>
      <family val="2"/>
      <charset val="1"/>
    </font>
    <font>
      <u val="double"/>
      <sz val="11"/>
      <color theme="1"/>
      <name val="Calibri"/>
      <family val="2"/>
      <charset val="1"/>
    </font>
    <font>
      <sz val="9"/>
      <color rgb="FF444444"/>
      <name val="Calibri"/>
      <family val="2"/>
      <charset val="1"/>
    </font>
    <font>
      <sz val="10"/>
      <name val="Times New Roman"/>
      <family val="1"/>
      <charset val="1"/>
    </font>
    <font>
      <sz val="12"/>
      <color rgb="FF000000"/>
      <name val="Times New Roman"/>
      <family val="1"/>
      <charset val="1"/>
    </font>
    <font>
      <b val="true"/>
      <sz val="10"/>
      <color rgb="FFC9211E"/>
      <name val="Arial"/>
      <family val="2"/>
      <charset val="1"/>
    </font>
    <font>
      <b val="true"/>
      <sz val="11"/>
      <color rgb="FF000000"/>
      <name val="Calibri"/>
      <family val="2"/>
      <charset val="1"/>
    </font>
    <font>
      <i val="true"/>
      <sz val="11"/>
      <color rgb="FF000000"/>
      <name val="Calibri"/>
      <family val="2"/>
      <charset val="1"/>
    </font>
    <font>
      <sz val="11"/>
      <color rgb="FF444444"/>
      <name val="Calibri"/>
      <family val="2"/>
      <charset val="1"/>
    </font>
    <font>
      <sz val="11"/>
      <color rgb="FF000000"/>
      <name val="Calibri"/>
      <family val="0"/>
    </font>
    <font>
      <sz val="11"/>
      <color rgb="FF000000"/>
      <name val="Times New Roman"/>
      <family val="0"/>
    </font>
    <font>
      <u val="double"/>
      <sz val="11"/>
      <color rgb="FF000000"/>
      <name val="Calibri"/>
      <family val="2"/>
      <charset val="1"/>
    </font>
    <font>
      <sz val="12"/>
      <name val="Arial"/>
      <family val="2"/>
      <charset val="1"/>
    </font>
    <font>
      <b val="true"/>
      <sz val="12"/>
      <color rgb="FF000000"/>
      <name val="Arial"/>
      <family val="2"/>
      <charset val="1"/>
    </font>
    <font>
      <i val="true"/>
      <sz val="12"/>
      <color rgb="FF000000"/>
      <name val="Arial"/>
      <family val="2"/>
      <charset val="1"/>
    </font>
    <font>
      <u val="double"/>
      <sz val="12"/>
      <color rgb="FF000000"/>
      <name val="Arial"/>
      <family val="2"/>
      <charset val="1"/>
    </font>
    <font>
      <sz val="12"/>
      <color rgb="FF444444"/>
      <name val="Arial"/>
      <family val="2"/>
      <charset val="1"/>
    </font>
    <font>
      <sz val="12"/>
      <color rgb="FF000000"/>
      <name val="Arial"/>
      <family val="2"/>
      <charset val="1"/>
    </font>
  </fonts>
  <fills count="3">
    <fill>
      <patternFill patternType="none"/>
    </fill>
    <fill>
      <patternFill patternType="gray125"/>
    </fill>
    <fill>
      <patternFill patternType="solid">
        <fgColor theme="7" tint="0.7998"/>
        <bgColor rgb="FFFFFFFF"/>
      </patternFill>
    </fill>
  </fills>
  <borders count="9">
    <border diagonalUp="false" diagonalDown="false">
      <left/>
      <right/>
      <top/>
      <bottom/>
      <diagonal/>
    </border>
    <border diagonalUp="false" diagonalDown="false">
      <left/>
      <right/>
      <top/>
      <bottom style="thin"/>
      <diagonal/>
    </border>
    <border diagonalUp="false" diagonalDown="false">
      <left/>
      <right/>
      <top style="thin"/>
      <bottom style="thin"/>
      <diagonal/>
    </border>
    <border diagonalUp="false" diagonalDown="false">
      <left style="thin"/>
      <right style="thin"/>
      <top style="thin"/>
      <bottom/>
      <diagonal/>
    </border>
    <border diagonalUp="false" diagonalDown="false">
      <left style="thin"/>
      <right/>
      <top/>
      <bottom/>
      <diagonal/>
    </border>
    <border diagonalUp="false" diagonalDown="false">
      <left/>
      <right style="thin"/>
      <top/>
      <bottom/>
      <diagonal/>
    </border>
    <border diagonalUp="false" diagonalDown="false">
      <left style="thin"/>
      <right/>
      <top/>
      <bottom style="thin"/>
      <diagonal/>
    </border>
    <border diagonalUp="false" diagonalDown="false">
      <left/>
      <right style="thin"/>
      <top/>
      <bottom style="thin"/>
      <diagonal/>
    </border>
    <border diagonalUp="false" diagonalDown="false">
      <left/>
      <right style="thin"/>
      <top/>
      <bottom style="double"/>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17">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center"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1" xfId="0" applyFont="false" applyBorder="true" applyAlignment="true" applyProtection="true">
      <alignment horizontal="center" vertical="bottom" textRotation="0" wrapText="false" indent="0" shrinkToFit="false"/>
      <protection locked="true" hidden="false"/>
    </xf>
    <xf numFmtId="164" fontId="4" fillId="0" borderId="1" xfId="0" applyFont="true" applyBorder="true" applyAlignment="true" applyProtection="true">
      <alignment horizontal="center" vertical="bottom" textRotation="0" wrapText="false" indent="0" shrinkToFit="false"/>
      <protection locked="true" hidden="false"/>
    </xf>
    <xf numFmtId="164" fontId="5" fillId="0" borderId="1" xfId="0" applyFont="true" applyBorder="true" applyAlignment="true" applyProtection="true">
      <alignment horizontal="center" vertical="bottom" textRotation="0" wrapText="false" indent="0" shrinkToFit="false"/>
      <protection locked="true" hidden="false"/>
    </xf>
    <xf numFmtId="164" fontId="6" fillId="0" borderId="2" xfId="0" applyFont="true" applyBorder="true" applyAlignment="true" applyProtection="true">
      <alignment horizontal="center" vertical="bottom" textRotation="0" wrapText="false" indent="0" shrinkToFit="false"/>
      <protection locked="true" hidden="false"/>
    </xf>
    <xf numFmtId="164" fontId="7" fillId="0" borderId="1" xfId="0" applyFont="true" applyBorder="true" applyAlignment="true" applyProtection="true">
      <alignment horizontal="center" vertical="bottom" textRotation="0" wrapText="false" indent="0" shrinkToFit="false"/>
      <protection locked="true" hidden="false"/>
    </xf>
    <xf numFmtId="164" fontId="8" fillId="0" borderId="2" xfId="0" applyFont="true" applyBorder="true" applyAlignment="true" applyProtection="true">
      <alignment horizontal="center" vertical="bottom" textRotation="0" wrapText="false" indent="0" shrinkToFit="false"/>
      <protection locked="true" hidden="false"/>
    </xf>
    <xf numFmtId="164" fontId="0" fillId="0" borderId="1" xfId="0" applyFont="true" applyBorder="true" applyAlignment="true" applyProtection="true">
      <alignment horizontal="general" vertical="bottom" textRotation="0" wrapText="false" indent="0" shrinkToFit="false"/>
      <protection locked="true" hidden="false"/>
    </xf>
    <xf numFmtId="164" fontId="6" fillId="0" borderId="1" xfId="0" applyFont="true" applyBorder="true" applyAlignment="true" applyProtection="true">
      <alignment horizontal="center" vertical="bottom" textRotation="0" wrapText="false" indent="0" shrinkToFit="false"/>
      <protection locked="true" hidden="false"/>
    </xf>
    <xf numFmtId="164" fontId="8" fillId="0" borderId="1" xfId="0" applyFont="true" applyBorder="true" applyAlignment="true" applyProtection="true">
      <alignment horizontal="center" vertical="bottom" textRotation="0" wrapText="false" indent="0" shrinkToFit="false"/>
      <protection locked="true" hidden="false"/>
    </xf>
    <xf numFmtId="165" fontId="0" fillId="0" borderId="0" xfId="0" applyFont="false" applyBorder="false" applyAlignment="true" applyProtection="true">
      <alignment horizontal="center" vertical="bottom" textRotation="0" wrapText="false" indent="0" shrinkToFit="false"/>
      <protection locked="true" hidden="false"/>
    </xf>
    <xf numFmtId="165" fontId="0" fillId="2" borderId="0" xfId="0" applyFont="false" applyBorder="false" applyAlignment="true" applyProtection="true">
      <alignment horizontal="center" vertical="bottom" textRotation="0" wrapText="false" indent="0" shrinkToFit="false"/>
      <protection locked="true" hidden="false"/>
    </xf>
    <xf numFmtId="165" fontId="0" fillId="0" borderId="1" xfId="0" applyFont="false" applyBorder="true" applyAlignment="true" applyProtection="true">
      <alignment horizontal="center" vertical="bottom" textRotation="0" wrapText="false" indent="0" shrinkToFit="false"/>
      <protection locked="true" hidden="false"/>
    </xf>
    <xf numFmtId="166" fontId="0" fillId="0" borderId="0" xfId="0" applyFont="false" applyBorder="false" applyAlignment="true" applyProtection="true">
      <alignment horizontal="center" vertical="bottom" textRotation="0" wrapText="false" indent="0" shrinkToFit="false"/>
      <protection locked="true" hidden="false"/>
    </xf>
    <xf numFmtId="164" fontId="9" fillId="0" borderId="0" xfId="0" applyFont="true" applyBorder="false" applyAlignment="true" applyProtection="true">
      <alignment horizontal="left" vertical="bottom" textRotation="0" wrapText="false" indent="0" shrinkToFit="false"/>
      <protection locked="true" hidden="false"/>
    </xf>
    <xf numFmtId="166" fontId="9" fillId="0" borderId="0" xfId="0" applyFont="true" applyBorder="false" applyAlignment="true" applyProtection="true">
      <alignment horizontal="left" vertical="bottom" textRotation="0" wrapText="false" indent="0" shrinkToFit="false"/>
      <protection locked="true" hidden="false"/>
    </xf>
    <xf numFmtId="164" fontId="9" fillId="0" borderId="0" xfId="0" applyFont="true" applyBorder="false" applyAlignment="true" applyProtection="true">
      <alignment horizontal="general" vertical="bottom" textRotation="0" wrapText="false" indent="0" shrinkToFit="false"/>
      <protection locked="true" hidden="false"/>
    </xf>
    <xf numFmtId="164" fontId="10" fillId="0" borderId="3" xfId="0" applyFont="true" applyBorder="true" applyAlignment="true" applyProtection="true">
      <alignment horizontal="center" vertical="bottom" textRotation="0" wrapText="false" indent="0" shrinkToFit="false"/>
      <protection locked="true" hidden="false"/>
    </xf>
    <xf numFmtId="164" fontId="9" fillId="0" borderId="4" xfId="0" applyFont="true" applyBorder="true" applyAlignment="true" applyProtection="true">
      <alignment horizontal="left" vertical="bottom" textRotation="0" wrapText="false" indent="0" shrinkToFit="false"/>
      <protection locked="true" hidden="false"/>
    </xf>
    <xf numFmtId="164" fontId="9" fillId="0" borderId="5" xfId="0" applyFont="true" applyBorder="true" applyAlignment="true" applyProtection="true">
      <alignment horizontal="left" vertical="bottom" textRotation="0" wrapText="false" indent="0" shrinkToFit="false"/>
      <protection locked="true" hidden="false"/>
    </xf>
    <xf numFmtId="164" fontId="9" fillId="0" borderId="6" xfId="0" applyFont="true" applyBorder="true" applyAlignment="true" applyProtection="true">
      <alignment horizontal="left" vertical="bottom" textRotation="0" wrapText="false" indent="0" shrinkToFit="false"/>
      <protection locked="true" hidden="false"/>
    </xf>
    <xf numFmtId="164" fontId="9" fillId="0" borderId="1" xfId="0" applyFont="true" applyBorder="true" applyAlignment="true" applyProtection="true">
      <alignment horizontal="left" vertical="bottom" textRotation="0" wrapText="false" indent="0" shrinkToFit="false"/>
      <protection locked="true" hidden="false"/>
    </xf>
    <xf numFmtId="164" fontId="9" fillId="0" borderId="7" xfId="0" applyFont="true" applyBorder="true" applyAlignment="true" applyProtection="true">
      <alignment horizontal="left" vertical="bottom" textRotation="0" wrapText="false" indent="0" shrinkToFit="false"/>
      <protection locked="true" hidden="false"/>
    </xf>
    <xf numFmtId="164" fontId="10" fillId="0" borderId="4" xfId="0" applyFont="true" applyBorder="true" applyAlignment="true" applyProtection="true">
      <alignment horizontal="left" vertical="bottom" textRotation="0" wrapText="false" indent="0" shrinkToFit="false"/>
      <protection locked="true" hidden="false"/>
    </xf>
    <xf numFmtId="165" fontId="10" fillId="0" borderId="5" xfId="0" applyFont="true" applyBorder="true" applyAlignment="true" applyProtection="true">
      <alignment horizontal="right" vertical="bottom" textRotation="0" wrapText="false" indent="0" shrinkToFit="false"/>
      <protection locked="true" hidden="false"/>
    </xf>
    <xf numFmtId="165" fontId="9" fillId="0" borderId="5" xfId="0" applyFont="true" applyBorder="true" applyAlignment="true" applyProtection="true">
      <alignment horizontal="right" vertical="bottom" textRotation="0" wrapText="false" indent="0" shrinkToFit="false"/>
      <protection locked="true" hidden="false"/>
    </xf>
    <xf numFmtId="164" fontId="11" fillId="0" borderId="4" xfId="0" applyFont="true" applyBorder="true" applyAlignment="true" applyProtection="true">
      <alignment horizontal="left" vertical="bottom" textRotation="0" wrapText="false" indent="0" shrinkToFit="false"/>
      <protection locked="true" hidden="false"/>
    </xf>
    <xf numFmtId="164" fontId="11" fillId="0" borderId="0" xfId="0" applyFont="true" applyBorder="false" applyAlignment="true" applyProtection="true">
      <alignment horizontal="left" vertical="bottom" textRotation="0" wrapText="false" indent="0" shrinkToFit="false"/>
      <protection locked="true" hidden="false"/>
    </xf>
    <xf numFmtId="165" fontId="11" fillId="0" borderId="5" xfId="0" applyFont="true" applyBorder="true" applyAlignment="true" applyProtection="true">
      <alignment horizontal="right" vertical="bottom" textRotation="0" wrapText="false" indent="0" shrinkToFit="false"/>
      <protection locked="true" hidden="false"/>
    </xf>
    <xf numFmtId="165" fontId="11" fillId="0" borderId="8" xfId="0" applyFont="true" applyBorder="true" applyAlignment="true" applyProtection="true">
      <alignment horizontal="right" vertical="bottom" textRotation="0" wrapText="false" indent="0" shrinkToFit="false"/>
      <protection locked="true" hidden="false"/>
    </xf>
    <xf numFmtId="164" fontId="10" fillId="0" borderId="0" xfId="0" applyFont="true" applyBorder="false" applyAlignment="true" applyProtection="true">
      <alignment horizontal="left" vertical="bottom" textRotation="0" wrapText="false" indent="0" shrinkToFit="false"/>
      <protection locked="true" hidden="false"/>
    </xf>
    <xf numFmtId="165" fontId="12" fillId="0" borderId="8" xfId="0" applyFont="true" applyBorder="true" applyAlignment="true" applyProtection="true">
      <alignment horizontal="right" vertical="bottom" textRotation="0" wrapText="false" indent="0" shrinkToFit="false"/>
      <protection locked="true" hidden="false"/>
    </xf>
    <xf numFmtId="165" fontId="9" fillId="0" borderId="8" xfId="0" applyFont="true" applyBorder="true" applyAlignment="true" applyProtection="true">
      <alignment horizontal="right" vertical="bottom" textRotation="0" wrapText="false" indent="0" shrinkToFit="false"/>
      <protection locked="true" hidden="false"/>
    </xf>
    <xf numFmtId="165" fontId="10" fillId="0" borderId="8" xfId="0" applyFont="true" applyBorder="true" applyAlignment="true" applyProtection="true">
      <alignment horizontal="right" vertical="bottom" textRotation="0" wrapText="false" indent="0" shrinkToFit="false"/>
      <protection locked="true" hidden="false"/>
    </xf>
    <xf numFmtId="165" fontId="9" fillId="0" borderId="7" xfId="0" applyFont="true" applyBorder="true" applyAlignment="true" applyProtection="true">
      <alignment horizontal="right" vertical="bottom" textRotation="0" wrapText="false" indent="0" shrinkToFit="false"/>
      <protection locked="true" hidden="false"/>
    </xf>
    <xf numFmtId="164" fontId="13" fillId="0" borderId="4" xfId="0" applyFont="true" applyBorder="true" applyAlignment="true" applyProtection="true">
      <alignment horizontal="general" vertical="bottom" textRotation="0" wrapText="false" indent="0" shrinkToFit="false"/>
      <protection locked="true" hidden="false"/>
    </xf>
    <xf numFmtId="164" fontId="9" fillId="0" borderId="0" xfId="0" applyFont="true" applyBorder="false" applyAlignment="true" applyProtection="true">
      <alignment horizontal="center" vertical="bottom" textRotation="0" wrapText="false" indent="0" shrinkToFit="false"/>
      <protection locked="true" hidden="false"/>
    </xf>
    <xf numFmtId="164" fontId="0" fillId="0" borderId="1" xfId="0" applyFont="true" applyBorder="true" applyAlignment="true" applyProtection="true">
      <alignment horizontal="right" vertical="bottom" textRotation="0" wrapText="false" indent="0" shrinkToFit="false"/>
      <protection locked="true" hidden="false"/>
    </xf>
    <xf numFmtId="164" fontId="14" fillId="0" borderId="0" xfId="0" applyFont="true" applyBorder="false" applyAlignment="true" applyProtection="true">
      <alignment horizontal="left" vertical="top" textRotation="0" wrapText="true" indent="0" shrinkToFit="false"/>
      <protection locked="true" hidden="false"/>
    </xf>
    <xf numFmtId="167" fontId="14" fillId="0" borderId="0" xfId="0" applyFont="true" applyBorder="false" applyAlignment="true" applyProtection="true">
      <alignment horizontal="center" vertical="top" textRotation="0" wrapText="false" indent="0" shrinkToFit="false"/>
      <protection locked="true" hidden="false"/>
    </xf>
    <xf numFmtId="164" fontId="15" fillId="0" borderId="0" xfId="0" applyFont="true" applyBorder="false" applyAlignment="true" applyProtection="true">
      <alignment horizontal="general" vertical="bottom" textRotation="0" wrapText="false" indent="0" shrinkToFit="false"/>
      <protection locked="true" hidden="false"/>
    </xf>
    <xf numFmtId="164" fontId="16" fillId="0" borderId="0" xfId="0" applyFont="true" applyBorder="false" applyAlignment="true" applyProtection="true">
      <alignment horizontal="center" vertical="top" textRotation="0" wrapText="false" indent="0" shrinkToFit="false"/>
      <protection locked="true" hidden="false"/>
    </xf>
    <xf numFmtId="164" fontId="0" fillId="0" borderId="1" xfId="0" applyFont="false" applyBorder="true" applyAlignment="true" applyProtection="true">
      <alignment horizontal="left" vertical="top" textRotation="0" wrapText="false" indent="0" shrinkToFit="false"/>
      <protection locked="true" hidden="false"/>
    </xf>
    <xf numFmtId="167" fontId="0" fillId="0" borderId="1" xfId="0" applyFont="false" applyBorder="true" applyAlignment="true" applyProtection="true">
      <alignment horizontal="center" vertical="top" textRotation="0" wrapText="false" indent="0" shrinkToFit="false"/>
      <protection locked="true" hidden="false"/>
    </xf>
    <xf numFmtId="164" fontId="17" fillId="0" borderId="3" xfId="0" applyFont="true" applyBorder="true" applyAlignment="true" applyProtection="true">
      <alignment horizontal="center" vertical="bottom" textRotation="0" wrapText="false" indent="0" shrinkToFit="false"/>
      <protection locked="true" hidden="false"/>
    </xf>
    <xf numFmtId="164" fontId="0" fillId="0" borderId="4" xfId="0" applyFont="false" applyBorder="true" applyAlignment="true" applyProtection="true">
      <alignment horizontal="left" vertical="bottom" textRotation="0" wrapText="false" indent="0" shrinkToFit="false"/>
      <protection locked="true" hidden="false"/>
    </xf>
    <xf numFmtId="164" fontId="0" fillId="0" borderId="0" xfId="0" applyFont="false" applyBorder="false" applyAlignment="true" applyProtection="true">
      <alignment horizontal="left" vertical="bottom" textRotation="0" wrapText="false" indent="0" shrinkToFit="false"/>
      <protection locked="true" hidden="false"/>
    </xf>
    <xf numFmtId="164" fontId="0" fillId="0" borderId="5" xfId="0" applyFont="false" applyBorder="true" applyAlignment="true" applyProtection="true">
      <alignment horizontal="left" vertical="bottom" textRotation="0" wrapText="false" indent="0" shrinkToFit="false"/>
      <protection locked="true" hidden="false"/>
    </xf>
    <xf numFmtId="164" fontId="0" fillId="0" borderId="6" xfId="0" applyFont="true" applyBorder="true" applyAlignment="true" applyProtection="true">
      <alignment horizontal="left" vertical="bottom" textRotation="0" wrapText="false" indent="0" shrinkToFit="false"/>
      <protection locked="true" hidden="false"/>
    </xf>
    <xf numFmtId="164" fontId="0" fillId="0" borderId="1" xfId="0" applyFont="false" applyBorder="true" applyAlignment="true" applyProtection="true">
      <alignment horizontal="left" vertical="bottom" textRotation="0" wrapText="false" indent="0" shrinkToFit="false"/>
      <protection locked="true" hidden="false"/>
    </xf>
    <xf numFmtId="164" fontId="0" fillId="0" borderId="7" xfId="0" applyFont="true" applyBorder="true" applyAlignment="true" applyProtection="true">
      <alignment horizontal="left" vertical="bottom" textRotation="0" wrapText="false" indent="0" shrinkToFit="false"/>
      <protection locked="true" hidden="false"/>
    </xf>
    <xf numFmtId="164" fontId="17" fillId="0" borderId="4" xfId="0" applyFont="true" applyBorder="true" applyAlignment="true" applyProtection="true">
      <alignment horizontal="left" vertical="bottom" textRotation="0" wrapText="false" indent="0" shrinkToFit="false"/>
      <protection locked="true" hidden="false"/>
    </xf>
    <xf numFmtId="166" fontId="17" fillId="0" borderId="5" xfId="0" applyFont="true" applyBorder="true" applyAlignment="true" applyProtection="true">
      <alignment horizontal="left" vertical="bottom" textRotation="0" wrapText="false" indent="0" shrinkToFit="false"/>
      <protection locked="true" hidden="false"/>
    </xf>
    <xf numFmtId="164" fontId="18" fillId="0" borderId="4" xfId="0" applyFont="true" applyBorder="true" applyAlignment="true" applyProtection="true">
      <alignment horizontal="left" vertical="bottom" textRotation="0" wrapText="false" indent="0" shrinkToFit="false"/>
      <protection locked="true" hidden="false"/>
    </xf>
    <xf numFmtId="164" fontId="18" fillId="0" borderId="0" xfId="0" applyFont="true" applyBorder="false" applyAlignment="true" applyProtection="true">
      <alignment horizontal="left" vertical="bottom" textRotation="0" wrapText="false" indent="0" shrinkToFit="false"/>
      <protection locked="true" hidden="false"/>
    </xf>
    <xf numFmtId="166" fontId="18" fillId="0" borderId="5" xfId="0" applyFont="true" applyBorder="true" applyAlignment="true" applyProtection="true">
      <alignment horizontal="left" vertical="bottom" textRotation="0" wrapText="false" indent="0" shrinkToFit="false"/>
      <protection locked="true" hidden="false"/>
    </xf>
    <xf numFmtId="166" fontId="0" fillId="0" borderId="5" xfId="0" applyFont="false" applyBorder="true" applyAlignment="true" applyProtection="true">
      <alignment horizontal="left" vertical="bottom" textRotation="0" wrapText="false" indent="0" shrinkToFit="false"/>
      <protection locked="true" hidden="false"/>
    </xf>
    <xf numFmtId="164" fontId="17" fillId="0" borderId="0" xfId="0" applyFont="true" applyBorder="false" applyAlignment="true" applyProtection="true">
      <alignment horizontal="left" vertical="bottom" textRotation="0" wrapText="false" indent="0" shrinkToFit="false"/>
      <protection locked="true" hidden="false"/>
    </xf>
    <xf numFmtId="164" fontId="19" fillId="0" borderId="4" xfId="0" applyFont="true" applyBorder="true" applyAlignment="true" applyProtection="true">
      <alignment horizontal="general" vertical="bottom" textRotation="0" wrapText="false" indent="0" shrinkToFit="false"/>
      <protection locked="true" hidden="false"/>
    </xf>
    <xf numFmtId="166" fontId="0" fillId="0" borderId="7" xfId="0" applyFont="false" applyBorder="true" applyAlignment="true" applyProtection="true">
      <alignment horizontal="left" vertical="bottom" textRotation="0" wrapText="false" indent="0" shrinkToFit="false"/>
      <protection locked="true" hidden="false"/>
    </xf>
    <xf numFmtId="164" fontId="14" fillId="0" borderId="0" xfId="0" applyFont="true" applyBorder="false" applyAlignment="true" applyProtection="true">
      <alignment horizontal="general" vertical="bottom" textRotation="0" wrapText="true" indent="0" shrinkToFit="false"/>
      <protection locked="true" hidden="false"/>
    </xf>
    <xf numFmtId="167" fontId="14" fillId="0" borderId="0" xfId="0" applyFont="true" applyBorder="false" applyAlignment="true" applyProtection="true">
      <alignment horizontal="general" vertical="bottom" textRotation="0" wrapText="false" indent="0" shrinkToFit="false"/>
      <protection locked="true" hidden="false"/>
    </xf>
    <xf numFmtId="164" fontId="14" fillId="0" borderId="0" xfId="0" applyFont="true" applyBorder="false" applyAlignment="true" applyProtection="true">
      <alignment horizontal="general" vertical="bottom" textRotation="0" wrapText="false" indent="0" shrinkToFit="false"/>
      <protection locked="true" hidden="false"/>
    </xf>
    <xf numFmtId="164" fontId="14" fillId="0" borderId="1" xfId="0" applyFont="true" applyBorder="true" applyAlignment="true" applyProtection="true">
      <alignment horizontal="general" vertical="bottom" textRotation="0" wrapText="true" indent="0" shrinkToFit="false"/>
      <protection locked="true" hidden="false"/>
    </xf>
    <xf numFmtId="167" fontId="14" fillId="0" borderId="1" xfId="0" applyFont="true" applyBorder="true" applyAlignment="true" applyProtection="true">
      <alignment horizontal="general" vertical="bottom" textRotation="0" wrapText="false" indent="0" shrinkToFit="false"/>
      <protection locked="true" hidden="false"/>
    </xf>
    <xf numFmtId="166" fontId="18" fillId="0" borderId="8" xfId="0" applyFont="true" applyBorder="true" applyAlignment="true" applyProtection="true">
      <alignment horizontal="left" vertical="bottom" textRotation="0" wrapText="false" indent="0" shrinkToFit="false"/>
      <protection locked="true" hidden="false"/>
    </xf>
    <xf numFmtId="166" fontId="22" fillId="0" borderId="8" xfId="0" applyFont="true" applyBorder="true" applyAlignment="true" applyProtection="true">
      <alignment horizontal="left" vertical="bottom" textRotation="0" wrapText="false" indent="0" shrinkToFit="false"/>
      <protection locked="true" hidden="false"/>
    </xf>
    <xf numFmtId="166" fontId="0" fillId="0" borderId="8" xfId="0" applyFont="false" applyBorder="true" applyAlignment="true" applyProtection="true">
      <alignment horizontal="left" vertical="bottom" textRotation="0" wrapText="false" indent="0" shrinkToFit="false"/>
      <protection locked="true" hidden="false"/>
    </xf>
    <xf numFmtId="166" fontId="17" fillId="0" borderId="8" xfId="0" applyFont="true" applyBorder="true" applyAlignment="true" applyProtection="true">
      <alignment horizontal="left" vertical="bottom" textRotation="0" wrapText="false" indent="0" shrinkToFit="false"/>
      <protection locked="true" hidden="false"/>
    </xf>
    <xf numFmtId="166" fontId="0" fillId="0" borderId="0" xfId="0" applyFont="false" applyBorder="false" applyAlignment="true" applyProtection="true">
      <alignment horizontal="general" vertical="bottom" textRotation="0" wrapText="false" indent="0" shrinkToFit="false"/>
      <protection locked="true" hidden="false"/>
    </xf>
    <xf numFmtId="164" fontId="23" fillId="0" borderId="0" xfId="0" applyFont="true" applyBorder="false" applyAlignment="true" applyProtection="true">
      <alignment horizontal="general" vertical="bottom" textRotation="0" wrapText="false" indent="0" shrinkToFit="false"/>
      <protection locked="true" hidden="false"/>
    </xf>
    <xf numFmtId="164" fontId="24" fillId="0" borderId="3" xfId="0" applyFont="true" applyBorder="true" applyAlignment="true" applyProtection="true">
      <alignment horizontal="center" vertical="bottom" textRotation="0" wrapText="false" indent="0" shrinkToFit="false"/>
      <protection locked="true" hidden="false"/>
    </xf>
    <xf numFmtId="164" fontId="23" fillId="0" borderId="0" xfId="0" applyFont="true" applyBorder="false" applyAlignment="true" applyProtection="true">
      <alignment horizontal="left" vertical="bottom" textRotation="0" wrapText="false" indent="0" shrinkToFit="false"/>
      <protection locked="true" hidden="false"/>
    </xf>
    <xf numFmtId="164" fontId="23" fillId="0" borderId="4" xfId="0" applyFont="true" applyBorder="true" applyAlignment="true" applyProtection="true">
      <alignment horizontal="left" vertical="bottom" textRotation="0" wrapText="false" indent="0" shrinkToFit="false"/>
      <protection locked="true" hidden="false"/>
    </xf>
    <xf numFmtId="164" fontId="23" fillId="0" borderId="5" xfId="0" applyFont="true" applyBorder="true" applyAlignment="true" applyProtection="true">
      <alignment horizontal="left" vertical="bottom" textRotation="0" wrapText="false" indent="0" shrinkToFit="false"/>
      <protection locked="true" hidden="false"/>
    </xf>
    <xf numFmtId="164" fontId="23" fillId="0" borderId="6" xfId="0" applyFont="true" applyBorder="true" applyAlignment="true" applyProtection="true">
      <alignment horizontal="left" vertical="bottom" textRotation="0" wrapText="false" indent="0" shrinkToFit="false"/>
      <protection locked="true" hidden="false"/>
    </xf>
    <xf numFmtId="164" fontId="23" fillId="0" borderId="1" xfId="0" applyFont="true" applyBorder="true" applyAlignment="true" applyProtection="true">
      <alignment horizontal="left" vertical="bottom" textRotation="0" wrapText="false" indent="0" shrinkToFit="false"/>
      <protection locked="true" hidden="false"/>
    </xf>
    <xf numFmtId="164" fontId="23" fillId="0" borderId="7" xfId="0" applyFont="true" applyBorder="true" applyAlignment="true" applyProtection="true">
      <alignment horizontal="left" vertical="bottom" textRotation="0" wrapText="false" indent="0" shrinkToFit="false"/>
      <protection locked="true" hidden="false"/>
    </xf>
    <xf numFmtId="164" fontId="24" fillId="0" borderId="4" xfId="0" applyFont="true" applyBorder="true" applyAlignment="true" applyProtection="true">
      <alignment horizontal="left" vertical="bottom" textRotation="0" wrapText="false" indent="0" shrinkToFit="false"/>
      <protection locked="true" hidden="false"/>
    </xf>
    <xf numFmtId="165" fontId="24" fillId="0" borderId="5" xfId="0" applyFont="true" applyBorder="true" applyAlignment="true" applyProtection="true">
      <alignment horizontal="right" vertical="bottom" textRotation="0" wrapText="false" indent="0" shrinkToFit="false"/>
      <protection locked="true" hidden="false"/>
    </xf>
    <xf numFmtId="165" fontId="23" fillId="0" borderId="5" xfId="0" applyFont="true" applyBorder="true" applyAlignment="true" applyProtection="true">
      <alignment horizontal="right" vertical="bottom" textRotation="0" wrapText="false" indent="0" shrinkToFit="false"/>
      <protection locked="true" hidden="false"/>
    </xf>
    <xf numFmtId="164" fontId="25" fillId="0" borderId="4" xfId="0" applyFont="true" applyBorder="true" applyAlignment="true" applyProtection="true">
      <alignment horizontal="left" vertical="bottom" textRotation="0" wrapText="false" indent="0" shrinkToFit="false"/>
      <protection locked="true" hidden="false"/>
    </xf>
    <xf numFmtId="164" fontId="25" fillId="0" borderId="0" xfId="0" applyFont="true" applyBorder="false" applyAlignment="true" applyProtection="true">
      <alignment horizontal="left" vertical="bottom" textRotation="0" wrapText="false" indent="0" shrinkToFit="false"/>
      <protection locked="true" hidden="false"/>
    </xf>
    <xf numFmtId="165" fontId="25" fillId="0" borderId="5" xfId="0" applyFont="true" applyBorder="true" applyAlignment="true" applyProtection="true">
      <alignment horizontal="right" vertical="bottom" textRotation="0" wrapText="false" indent="0" shrinkToFit="false"/>
      <protection locked="true" hidden="false"/>
    </xf>
    <xf numFmtId="165" fontId="25" fillId="0" borderId="8" xfId="0" applyFont="true" applyBorder="true" applyAlignment="true" applyProtection="true">
      <alignment horizontal="right" vertical="bottom" textRotation="0" wrapText="false" indent="0" shrinkToFit="false"/>
      <protection locked="true" hidden="false"/>
    </xf>
    <xf numFmtId="164" fontId="24" fillId="0" borderId="0" xfId="0" applyFont="true" applyBorder="false" applyAlignment="true" applyProtection="true">
      <alignment horizontal="left" vertical="bottom" textRotation="0" wrapText="false" indent="0" shrinkToFit="false"/>
      <protection locked="true" hidden="false"/>
    </xf>
    <xf numFmtId="165" fontId="26" fillId="0" borderId="8" xfId="0" applyFont="true" applyBorder="true" applyAlignment="true" applyProtection="true">
      <alignment horizontal="right" vertical="bottom" textRotation="0" wrapText="false" indent="0" shrinkToFit="false"/>
      <protection locked="true" hidden="false"/>
    </xf>
    <xf numFmtId="165" fontId="23" fillId="0" borderId="8" xfId="0" applyFont="true" applyBorder="true" applyAlignment="true" applyProtection="true">
      <alignment horizontal="right" vertical="bottom" textRotation="0" wrapText="false" indent="0" shrinkToFit="false"/>
      <protection locked="true" hidden="false"/>
    </xf>
    <xf numFmtId="165" fontId="24" fillId="0" borderId="8" xfId="0" applyFont="true" applyBorder="true" applyAlignment="true" applyProtection="true">
      <alignment horizontal="right" vertical="bottom" textRotation="0" wrapText="false" indent="0" shrinkToFit="false"/>
      <protection locked="true" hidden="false"/>
    </xf>
    <xf numFmtId="165" fontId="23" fillId="0" borderId="7" xfId="0" applyFont="true" applyBorder="true" applyAlignment="true" applyProtection="true">
      <alignment horizontal="right" vertical="bottom" textRotation="0" wrapText="false" indent="0" shrinkToFit="false"/>
      <protection locked="true" hidden="false"/>
    </xf>
    <xf numFmtId="164" fontId="27" fillId="0" borderId="4" xfId="0" applyFont="true" applyBorder="true" applyAlignment="true" applyProtection="true">
      <alignment horizontal="general" vertical="bottom" textRotation="0" wrapText="false" indent="0" shrinkToFit="false"/>
      <protection locked="true" hidden="false"/>
    </xf>
    <xf numFmtId="168" fontId="23" fillId="0" borderId="0" xfId="0" applyFont="true" applyBorder="false" applyAlignment="true" applyProtection="true">
      <alignment horizontal="general" vertical="bottom" textRotation="0" wrapText="false" indent="0" shrinkToFit="false"/>
      <protection locked="true" hidden="false"/>
    </xf>
    <xf numFmtId="169" fontId="23" fillId="0" borderId="0" xfId="0" applyFont="true" applyBorder="false" applyAlignment="true" applyProtection="true">
      <alignment horizontal="general" vertical="bottom" textRotation="0" wrapText="false" indent="0" shrinkToFit="false"/>
      <protection locked="true" hidden="false"/>
    </xf>
    <xf numFmtId="164" fontId="28" fillId="0" borderId="0" xfId="0" applyFont="true" applyBorder="false" applyAlignment="true" applyProtection="true">
      <alignment horizontal="general" vertical="bottom" textRotation="0" wrapText="false" indent="0" shrinkToFit="false"/>
      <protection locked="true" hidden="false"/>
    </xf>
    <xf numFmtId="164" fontId="28" fillId="0" borderId="0" xfId="0" applyFont="true" applyBorder="false" applyAlignment="true" applyProtection="true">
      <alignment horizontal="right" vertical="bottom" textRotation="0" wrapText="false" indent="0" shrinkToFit="false"/>
      <protection locked="true" hidden="false"/>
    </xf>
    <xf numFmtId="164" fontId="28" fillId="0" borderId="0" xfId="0" applyFont="true" applyBorder="false" applyAlignment="true" applyProtection="true">
      <alignment horizontal="center" vertical="bottom" textRotation="0" wrapText="false" indent="0" shrinkToFit="false"/>
      <protection locked="true" hidden="false"/>
    </xf>
    <xf numFmtId="164" fontId="28" fillId="0" borderId="0" xfId="0" applyFont="true" applyBorder="false" applyAlignment="true" applyProtection="true">
      <alignment horizontal="left" vertical="bottom" textRotation="0" wrapText="false" indent="0" shrinkToFit="false"/>
      <protection locked="true" hidden="false"/>
    </xf>
    <xf numFmtId="167" fontId="28" fillId="0" borderId="0" xfId="0" applyFont="true" applyBorder="false" applyAlignment="true" applyProtection="true">
      <alignment horizontal="right" vertical="bottom" textRotation="0" wrapText="false" indent="0" shrinkToFit="false"/>
      <protection locked="true" hidden="false"/>
    </xf>
    <xf numFmtId="167" fontId="28" fillId="0" borderId="0" xfId="0" applyFont="true" applyBorder="false" applyAlignment="true" applyProtection="true">
      <alignment horizontal="center" vertical="bottom" textRotation="0" wrapText="false" indent="0" shrinkToFit="false"/>
      <protection locked="true" hidden="false"/>
    </xf>
    <xf numFmtId="167" fontId="28" fillId="0" borderId="0" xfId="0" applyFont="true" applyBorder="false" applyAlignment="true" applyProtection="true">
      <alignment horizontal="left" vertical="bottom" textRotation="0" wrapText="false" indent="0" shrinkToFit="false"/>
      <protection locked="true" hidden="false"/>
    </xf>
    <xf numFmtId="167" fontId="23" fillId="0" borderId="0" xfId="0" applyFont="true" applyBorder="false" applyAlignment="true" applyProtection="true">
      <alignment horizontal="general" vertical="bottom" textRotation="0" wrapText="false" indent="0" shrinkToFit="false"/>
      <protection locked="true" hidden="false"/>
    </xf>
    <xf numFmtId="170" fontId="23" fillId="0" borderId="5" xfId="0" applyFont="true" applyBorder="true" applyAlignment="true" applyProtection="true">
      <alignment horizontal="right" vertical="bottom" textRotation="0" wrapText="false" indent="0" shrinkToFit="false"/>
      <protection locked="true" hidden="false"/>
    </xf>
    <xf numFmtId="170" fontId="25" fillId="0" borderId="8" xfId="0" applyFont="true" applyBorder="true" applyAlignment="true" applyProtection="true">
      <alignment horizontal="right" vertical="bottom" textRotation="0" wrapText="false" indent="0" shrinkToFit="false"/>
      <protection locked="true" hidden="false"/>
    </xf>
    <xf numFmtId="170" fontId="24" fillId="0" borderId="5" xfId="0" applyFont="true" applyBorder="true" applyAlignment="true" applyProtection="true">
      <alignment horizontal="right" vertical="bottom" textRotation="0" wrapText="false" indent="0" shrinkToFit="false"/>
      <protection locked="true" hidden="false"/>
    </xf>
    <xf numFmtId="170" fontId="26" fillId="0" borderId="8" xfId="0" applyFont="true" applyBorder="true" applyAlignment="true" applyProtection="true">
      <alignment horizontal="right" vertical="bottom" textRotation="0" wrapText="false" indent="0" shrinkToFit="false"/>
      <protection locked="true" hidden="false"/>
    </xf>
    <xf numFmtId="170" fontId="25" fillId="0" borderId="5" xfId="0" applyFont="true" applyBorder="true" applyAlignment="true" applyProtection="true">
      <alignment horizontal="right" vertical="bottom" textRotation="0" wrapText="false" indent="0" shrinkToFit="false"/>
      <protection locked="true" hidden="false"/>
    </xf>
    <xf numFmtId="170" fontId="23" fillId="0" borderId="8" xfId="0" applyFont="true" applyBorder="true" applyAlignment="true" applyProtection="true">
      <alignment horizontal="right" vertical="bottom" textRotation="0" wrapText="false" indent="0" shrinkToFit="false"/>
      <protection locked="true" hidden="false"/>
    </xf>
    <xf numFmtId="170" fontId="24" fillId="0" borderId="8" xfId="0" applyFont="true" applyBorder="true" applyAlignment="true" applyProtection="true">
      <alignment horizontal="right" vertical="bottom" textRotation="0" wrapText="false" indent="0" shrinkToFit="false"/>
      <protection locked="true" hidden="false"/>
    </xf>
    <xf numFmtId="171" fontId="23" fillId="0" borderId="0" xfId="0" applyFont="true" applyBorder="false" applyAlignment="true" applyProtection="true">
      <alignment horizontal="general" vertical="bottom" textRotation="0" wrapText="false" indent="0" shrinkToFit="false"/>
      <protection locked="true" hidden="false"/>
    </xf>
    <xf numFmtId="164" fontId="23" fillId="0" borderId="1" xfId="0" applyFont="true" applyBorder="true" applyAlignment="true" applyProtection="true">
      <alignment horizontal="general" vertical="bottom" textRotation="0" wrapText="false" indent="0" shrinkToFit="false"/>
      <protection locked="true" hidden="false"/>
    </xf>
    <xf numFmtId="164" fontId="23" fillId="0" borderId="1" xfId="0" applyFont="true" applyBorder="true" applyAlignment="true" applyProtection="true">
      <alignment horizontal="center" vertical="bottom" textRotation="0" wrapText="false" indent="0" shrinkToFit="false"/>
      <protection locked="true" hidden="false"/>
    </xf>
    <xf numFmtId="172" fontId="23" fillId="0" borderId="0" xfId="0" applyFont="true" applyBorder="false" applyAlignment="true" applyProtection="true">
      <alignment horizontal="center" vertical="bottom" textRotation="0" wrapText="false" indent="0" shrinkToFit="false"/>
      <protection locked="true" hidden="false"/>
    </xf>
    <xf numFmtId="171" fontId="23" fillId="0" borderId="0" xfId="0" applyFont="true" applyBorder="false" applyAlignment="true" applyProtection="true">
      <alignment horizontal="center" vertical="bottom" textRotation="0" wrapText="false" indent="0" shrinkToFit="false"/>
      <protection locked="true" hidden="false"/>
    </xf>
    <xf numFmtId="171" fontId="23" fillId="0" borderId="1" xfId="0" applyFont="true" applyBorder="true" applyAlignment="true" applyProtection="true">
      <alignment horizontal="center" vertical="bottom" textRotation="0" wrapText="false" indent="0" shrinkToFit="false"/>
      <protection locked="true" hidden="false"/>
    </xf>
    <xf numFmtId="169" fontId="23" fillId="0" borderId="1" xfId="0" applyFont="true" applyBorder="true" applyAlignment="true" applyProtection="true">
      <alignment horizontal="center"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C55A11"/>
      <rgbColor rgb="FFFFF2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4472C4"/>
      <rgbColor rgb="FF33CCCC"/>
      <rgbColor rgb="FF99CC00"/>
      <rgbColor rgb="FFFFCC00"/>
      <rgbColor rgb="FFFF9900"/>
      <rgbColor rgb="FFED7D31"/>
      <rgbColor rgb="FF666699"/>
      <rgbColor rgb="FF70AD47"/>
      <rgbColor rgb="FF003366"/>
      <rgbColor rgb="FF339966"/>
      <rgbColor rgb="FF003300"/>
      <rgbColor rgb="FF333300"/>
      <rgbColor rgb="FFC9211E"/>
      <rgbColor rgb="FF993366"/>
      <rgbColor rgb="FF333399"/>
      <rgbColor rgb="FF444444"/>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0</xdr:col>
      <xdr:colOff>142920</xdr:colOff>
      <xdr:row>1</xdr:row>
      <xdr:rowOff>47520</xdr:rowOff>
    </xdr:from>
    <xdr:to>
      <xdr:col>9</xdr:col>
      <xdr:colOff>348840</xdr:colOff>
      <xdr:row>7</xdr:row>
      <xdr:rowOff>129600</xdr:rowOff>
    </xdr:to>
    <xdr:sp>
      <xdr:nvSpPr>
        <xdr:cNvPr id="0" name="CuadroTexto 1"/>
        <xdr:cNvSpPr/>
      </xdr:nvSpPr>
      <xdr:spPr>
        <a:xfrm>
          <a:off x="142920" y="209520"/>
          <a:ext cx="9407880" cy="1053720"/>
        </a:xfrm>
        <a:prstGeom prst="rect">
          <a:avLst/>
        </a:prstGeom>
        <a:solidFill>
          <a:srgbClr val="ffffff"/>
        </a:solidFill>
        <a:ln w="9525">
          <a:solidFill>
            <a:srgbClr val="bcbcbc"/>
          </a:solidFill>
          <a:round/>
        </a:ln>
      </xdr:spPr>
      <xdr:style>
        <a:lnRef idx="0"/>
        <a:fillRef idx="0"/>
        <a:effectRef idx="0"/>
        <a:fontRef idx="minor"/>
      </xdr:style>
      <xdr:txBody>
        <a:bodyPr horzOverflow="clip" vertOverflow="clip" lIns="90000" rIns="90000" tIns="45000" bIns="45000" anchor="t">
          <a:noAutofit/>
        </a:bodyPr>
        <a:p>
          <a:pPr>
            <a:lnSpc>
              <a:spcPct val="100000"/>
            </a:lnSpc>
            <a:tabLst>
              <a:tab algn="l" pos="0"/>
            </a:tabLst>
          </a:pPr>
          <a:r>
            <a:rPr b="0" lang="en-US" sz="1100" spc="-1" strike="noStrike">
              <a:solidFill>
                <a:srgbClr val="000000"/>
              </a:solidFill>
              <a:latin typeface="Calibri"/>
              <a:ea typeface="Calibri"/>
            </a:rPr>
            <a:t>Honda Motor Corporation of Japan is a leading international manufacturer of automobiles, motorcycles, all-terrain vehicles, and personal watercraft. As a Japanese company, it follows Japanese GAAP (“accounting standards”) and reports its financial statements in billions of yen (the sign for yen is ). Its recent balance sheet contained the following items (in billions). </a:t>
          </a:r>
          <a:endParaRPr b="0" lang="en-US" sz="1100" spc="-1" strike="noStrike">
            <a:latin typeface="Times New Roman"/>
          </a:endParaRPr>
        </a:p>
        <a:p>
          <a:pPr>
            <a:lnSpc>
              <a:spcPct val="100000"/>
            </a:lnSpc>
            <a:tabLst>
              <a:tab algn="l" pos="0"/>
            </a:tabLst>
          </a:pPr>
          <a:endParaRPr b="0" lang="en-US" sz="1100" spc="-1" strike="noStrike">
            <a:latin typeface="Times New Roman"/>
          </a:endParaRPr>
        </a:p>
        <a:p>
          <a:pPr>
            <a:lnSpc>
              <a:spcPct val="100000"/>
            </a:lnSpc>
            <a:tabLst>
              <a:tab algn="l" pos="0"/>
            </a:tabLst>
          </a:pPr>
          <a:r>
            <a:rPr b="0" lang="en-US" sz="1100" spc="-1" strike="noStrike">
              <a:solidFill>
                <a:srgbClr val="000000"/>
              </a:solidFill>
              <a:latin typeface="Calibri"/>
              <a:ea typeface="Calibri"/>
            </a:rPr>
            <a:t>Prepare a balance sheet as of March 31, the current year, solving for the missing amount. </a:t>
          </a:r>
          <a:endParaRPr b="0" lang="en-US" sz="1100" spc="-1" strike="noStrike">
            <a:latin typeface="Times New Roman"/>
          </a:endParaRPr>
        </a:p>
        <a:p>
          <a:pPr>
            <a:lnSpc>
              <a:spcPct val="100000"/>
            </a:lnSpc>
            <a:tabLst>
              <a:tab algn="l" pos="0"/>
            </a:tabLst>
          </a:pPr>
          <a:endParaRPr b="0" lang="en-US" sz="1100" spc="-1" strike="noStrike">
            <a:latin typeface="Times New Roman"/>
          </a:endParaRPr>
        </a:p>
        <a:p>
          <a:pPr>
            <a:lnSpc>
              <a:spcPct val="100000"/>
            </a:lnSpc>
            <a:tabLst>
              <a:tab algn="l" pos="0"/>
            </a:tabLst>
          </a:pPr>
          <a:r>
            <a:rPr b="0" lang="en-US" sz="1100" spc="-1" strike="noStrike">
              <a:solidFill>
                <a:srgbClr val="000000"/>
              </a:solidFill>
              <a:latin typeface="Calibri"/>
              <a:ea typeface="Calibri"/>
            </a:rPr>
            <a:t> </a:t>
          </a:r>
          <a:endParaRPr b="0" lang="en-US" sz="1100" spc="-1" strike="noStrike">
            <a:latin typeface="Times New Roman"/>
          </a:endParaRPr>
        </a:p>
      </xdr:txBody>
    </xdr:sp>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15</xdr:col>
      <xdr:colOff>377280</xdr:colOff>
      <xdr:row>5</xdr:row>
      <xdr:rowOff>148680</xdr:rowOff>
    </xdr:to>
    <xdr:sp>
      <xdr:nvSpPr>
        <xdr:cNvPr id="1" name="CuadroTexto 1"/>
        <xdr:cNvSpPr/>
      </xdr:nvSpPr>
      <xdr:spPr>
        <a:xfrm>
          <a:off x="614160" y="162000"/>
          <a:ext cx="12558960" cy="796320"/>
        </a:xfrm>
        <a:prstGeom prst="rect">
          <a:avLst/>
        </a:prstGeom>
        <a:solidFill>
          <a:srgbClr val="ffffff"/>
        </a:solidFill>
        <a:ln w="9525">
          <a:solidFill>
            <a:srgbClr val="bcbcbc"/>
          </a:solidFill>
          <a:round/>
        </a:ln>
      </xdr:spPr>
      <xdr:style>
        <a:lnRef idx="0"/>
        <a:fillRef idx="0"/>
        <a:effectRef idx="0"/>
        <a:fontRef idx="minor"/>
      </xdr:style>
      <xdr:txBody>
        <a:bodyPr numCol="1" spcCol="0" lIns="90000" rIns="90000" tIns="45000" bIns="45000" anchor="t">
          <a:noAutofit/>
        </a:bodyPr>
        <a:p>
          <a:pPr>
            <a:lnSpc>
              <a:spcPct val="100000"/>
            </a:lnSpc>
            <a:tabLst>
              <a:tab algn="l" pos="0"/>
            </a:tabLst>
          </a:pPr>
          <a:r>
            <a:rPr b="0" lang="en-US" sz="1100" spc="-1" strike="noStrike">
              <a:solidFill>
                <a:srgbClr val="000000"/>
              </a:solidFill>
              <a:latin typeface="Calibri"/>
              <a:ea typeface="Calibri"/>
            </a:rPr>
            <a:t>Walgreen Co. is one of the nation’s leading drugstore chains. Its recent income statement contained the following items (in millions). </a:t>
          </a:r>
          <a:endParaRPr b="0" lang="en-US" sz="1100" spc="-1" strike="noStrike">
            <a:latin typeface="Times New Roman"/>
          </a:endParaRPr>
        </a:p>
        <a:p>
          <a:pPr>
            <a:lnSpc>
              <a:spcPct val="100000"/>
            </a:lnSpc>
            <a:tabLst>
              <a:tab algn="l" pos="0"/>
            </a:tabLst>
          </a:pPr>
          <a:r>
            <a:rPr b="0" lang="en-US" sz="1100" spc="-1" strike="noStrike">
              <a:solidFill>
                <a:srgbClr val="000000"/>
              </a:solidFill>
              <a:latin typeface="Calibri"/>
              <a:ea typeface="Calibri"/>
            </a:rPr>
            <a:t>Prepare an income statement for the year ended August 31, the current year.  Confirm the values of totals and subtotals.</a:t>
          </a:r>
          <a:endParaRPr b="0" lang="en-US" sz="1100" spc="-1" strike="noStrike">
            <a:latin typeface="Times New Roman"/>
          </a:endParaRPr>
        </a:p>
        <a:p>
          <a:pPr>
            <a:lnSpc>
              <a:spcPct val="100000"/>
            </a:lnSpc>
            <a:tabLst>
              <a:tab algn="l" pos="0"/>
            </a:tabLst>
          </a:pPr>
          <a:endParaRPr b="0" lang="en-US" sz="1100" spc="-1" strike="noStrike">
            <a:latin typeface="Times New Roman"/>
          </a:endParaRPr>
        </a:p>
        <a:p>
          <a:pPr>
            <a:lnSpc>
              <a:spcPct val="100000"/>
            </a:lnSpc>
            <a:tabLst>
              <a:tab algn="l" pos="0"/>
            </a:tabLst>
          </a:pPr>
          <a:r>
            <a:rPr b="0" lang="en-US" sz="1100" spc="-1" strike="noStrike">
              <a:solidFill>
                <a:srgbClr val="000000"/>
              </a:solidFill>
              <a:latin typeface="Calibri"/>
              <a:ea typeface="Calibri"/>
            </a:rPr>
            <a:t>Note: (*) In the United States and other countries, “provision for income taxes” is widely used as a synonym for “income tax expense”. </a:t>
          </a:r>
          <a:endParaRPr b="0" lang="en-US" sz="1100" spc="-1" strike="noStrike">
            <a:latin typeface="Times New Roman"/>
          </a:endParaRPr>
        </a:p>
      </xdr:txBody>
    </xdr:sp>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21</xdr:col>
      <xdr:colOff>24840</xdr:colOff>
      <xdr:row>14</xdr:row>
      <xdr:rowOff>43920</xdr:rowOff>
    </xdr:to>
    <xdr:sp>
      <xdr:nvSpPr>
        <xdr:cNvPr id="2" name="CuadroTexto 1"/>
        <xdr:cNvSpPr/>
      </xdr:nvSpPr>
      <xdr:spPr>
        <a:xfrm>
          <a:off x="614160" y="190440"/>
          <a:ext cx="17834400" cy="2520360"/>
        </a:xfrm>
        <a:prstGeom prst="rect">
          <a:avLst/>
        </a:prstGeom>
        <a:solidFill>
          <a:srgbClr val="ffffff"/>
        </a:solidFill>
        <a:ln w="9525">
          <a:solidFill>
            <a:srgbClr val="bcbcbc"/>
          </a:solidFill>
          <a:round/>
        </a:ln>
      </xdr:spPr>
      <xdr:style>
        <a:lnRef idx="0"/>
        <a:fillRef idx="0"/>
        <a:effectRef idx="0"/>
        <a:fontRef idx="minor"/>
      </xdr:style>
      <xdr:txBody>
        <a:bodyPr numCol="1" spcCol="0" lIns="90000" rIns="90000" tIns="45000" bIns="45000" anchor="t">
          <a:noAutofit/>
        </a:bodyPr>
        <a:p>
          <a:pPr>
            <a:lnSpc>
              <a:spcPct val="100000"/>
            </a:lnSpc>
            <a:tabLst>
              <a:tab algn="l" pos="0"/>
            </a:tabLst>
          </a:pPr>
          <a:r>
            <a:rPr b="0" lang="en-US" sz="1100" spc="-1" strike="noStrike">
              <a:solidFill>
                <a:srgbClr val="000000"/>
              </a:solidFill>
              <a:latin typeface="Calibri"/>
              <a:ea typeface="Calibri"/>
            </a:rPr>
            <a:t>"SuperConsulting" Co. is a management consulting company that recently published its  Financial Statements.</a:t>
          </a:r>
          <a:endParaRPr b="0" lang="en-US" sz="1100" spc="-1" strike="noStrike">
            <a:latin typeface="Times New Roman"/>
          </a:endParaRPr>
        </a:p>
        <a:p>
          <a:pPr>
            <a:lnSpc>
              <a:spcPct val="100000"/>
            </a:lnSpc>
            <a:tabLst>
              <a:tab algn="l" pos="0"/>
            </a:tabLst>
          </a:pPr>
          <a:r>
            <a:rPr b="0" lang="en-US" sz="1100" spc="-1" strike="noStrike">
              <a:solidFill>
                <a:srgbClr val="000000"/>
              </a:solidFill>
              <a:latin typeface="Calibri"/>
              <a:ea typeface="Calibri"/>
            </a:rPr>
            <a:t>The CEO is deciding whether to buy or rent a new office in Valencia. He expects that the new office will increase the revenues by 30% increasing the cost of service by just 5% because he is not planning to hire more employees. Both revenues and costs are expected to be in cash. Furthermore, the CEO knows that he will need to spend 100 euros on advertising, payable within the year. The rent of the office will cost 600 euros per year. A loan for the value of the office, 50.000 euros, will pay 300 euros in interest per year. The office's depreciation is 500 euros.</a:t>
          </a:r>
          <a:endParaRPr b="0" lang="en-US" sz="1100" spc="-1" strike="noStrike">
            <a:latin typeface="Times New Roman"/>
          </a:endParaRPr>
        </a:p>
        <a:p>
          <a:pPr>
            <a:lnSpc>
              <a:spcPct val="100000"/>
            </a:lnSpc>
            <a:tabLst>
              <a:tab algn="l" pos="0"/>
            </a:tabLst>
          </a:pPr>
          <a:endParaRPr b="0" lang="en-US" sz="1100" spc="-1" strike="noStrike">
            <a:latin typeface="Times New Roman"/>
          </a:endParaRPr>
        </a:p>
        <a:p>
          <a:pPr>
            <a:lnSpc>
              <a:spcPct val="100000"/>
            </a:lnSpc>
            <a:tabLst>
              <a:tab algn="l" pos="0"/>
            </a:tabLst>
          </a:pPr>
          <a:endParaRPr b="0" lang="en-US" sz="1100" spc="-1" strike="noStrike">
            <a:latin typeface="Times New Roman"/>
          </a:endParaRPr>
        </a:p>
        <a:p>
          <a:pPr>
            <a:lnSpc>
              <a:spcPct val="100000"/>
            </a:lnSpc>
            <a:tabLst>
              <a:tab algn="l" pos="0"/>
            </a:tabLst>
          </a:pPr>
          <a:r>
            <a:rPr b="0" lang="en-US" sz="1100" spc="-1" strike="noStrike">
              <a:solidFill>
                <a:srgbClr val="000000"/>
              </a:solidFill>
              <a:latin typeface="Calibri"/>
              <a:ea typeface="Calibri"/>
            </a:rPr>
            <a:t>To do: </a:t>
          </a:r>
          <a:endParaRPr b="0" lang="en-US" sz="1100" spc="-1" strike="noStrike">
            <a:latin typeface="Times New Roman"/>
          </a:endParaRPr>
        </a:p>
        <a:p>
          <a:pPr>
            <a:lnSpc>
              <a:spcPct val="100000"/>
            </a:lnSpc>
            <a:tabLst>
              <a:tab algn="l" pos="0"/>
            </a:tabLst>
          </a:pPr>
          <a:endParaRPr b="0" lang="en-US" sz="1100" spc="-1" strike="noStrike">
            <a:latin typeface="Times New Roman"/>
          </a:endParaRPr>
        </a:p>
        <a:p>
          <a:pPr>
            <a:lnSpc>
              <a:spcPct val="100000"/>
            </a:lnSpc>
            <a:tabLst>
              <a:tab algn="l" pos="0"/>
            </a:tabLst>
          </a:pPr>
          <a:r>
            <a:rPr b="0" lang="en-US" sz="1100" spc="-1" strike="noStrike">
              <a:solidFill>
                <a:srgbClr val="000000"/>
              </a:solidFill>
              <a:latin typeface="Calibri"/>
              <a:ea typeface="Calibri"/>
            </a:rPr>
            <a:t>1) Compute the Current Ratio, Financial Expenses Ratio, and Return Over Assets of the company in the current situation.</a:t>
          </a:r>
          <a:endParaRPr b="0" lang="en-US" sz="1100" spc="-1" strike="noStrike">
            <a:latin typeface="Times New Roman"/>
          </a:endParaRPr>
        </a:p>
        <a:p>
          <a:pPr>
            <a:lnSpc>
              <a:spcPct val="100000"/>
            </a:lnSpc>
            <a:tabLst>
              <a:tab algn="l" pos="0"/>
            </a:tabLst>
          </a:pPr>
          <a:r>
            <a:rPr b="0" lang="en-US" sz="1100" spc="-1" strike="noStrike">
              <a:solidFill>
                <a:srgbClr val="000000"/>
              </a:solidFill>
              <a:latin typeface="Calibri"/>
              <a:ea typeface="Calibri"/>
            </a:rPr>
            <a:t>2) Update the Financial Statements for the case of renting and the case of buying the office. Consider everything constant except the items mentioned above.</a:t>
          </a:r>
          <a:endParaRPr b="0" lang="en-US" sz="1100" spc="-1" strike="noStrike">
            <a:latin typeface="Times New Roman"/>
          </a:endParaRPr>
        </a:p>
        <a:p>
          <a:pPr>
            <a:lnSpc>
              <a:spcPct val="100000"/>
            </a:lnSpc>
            <a:tabLst>
              <a:tab algn="l" pos="0"/>
            </a:tabLst>
          </a:pPr>
          <a:r>
            <a:rPr b="0" lang="en-US" sz="1100" spc="-1" strike="noStrike">
              <a:solidFill>
                <a:srgbClr val="000000"/>
              </a:solidFill>
              <a:latin typeface="Calibri"/>
              <a:ea typeface="Calibri"/>
            </a:rPr>
            <a:t>3) Calculate again the Financial Ratios. Discuss what is the best strategy and why.</a:t>
          </a:r>
          <a:endParaRPr b="0" lang="en-US" sz="1100" spc="-1" strike="noStrike">
            <a:latin typeface="Times New Roman"/>
          </a:endParaRPr>
        </a:p>
        <a:p>
          <a:pPr>
            <a:lnSpc>
              <a:spcPct val="100000"/>
            </a:lnSpc>
            <a:tabLst>
              <a:tab algn="l" pos="0"/>
            </a:tabLst>
          </a:pPr>
          <a:endParaRPr b="0" lang="en-US" sz="1100" spc="-1" strike="noStrike">
            <a:latin typeface="Times New Roman"/>
          </a:endParaRPr>
        </a:p>
      </xdr:txBody>
    </xdr:sp>
    <xdr:clientData/>
  </xdr:twoCellAnchor>
  <xdr:twoCellAnchor editAs="twoCell">
    <xdr:from>
      <xdr:col>0</xdr:col>
      <xdr:colOff>504720</xdr:colOff>
      <xdr:row>169</xdr:row>
      <xdr:rowOff>17280</xdr:rowOff>
    </xdr:from>
    <xdr:to>
      <xdr:col>9</xdr:col>
      <xdr:colOff>64440</xdr:colOff>
      <xdr:row>174</xdr:row>
      <xdr:rowOff>156600</xdr:rowOff>
    </xdr:to>
    <xdr:sp>
      <xdr:nvSpPr>
        <xdr:cNvPr id="3" name="CuadroTexto 2"/>
        <xdr:cNvSpPr/>
      </xdr:nvSpPr>
      <xdr:spPr>
        <a:xfrm>
          <a:off x="504720" y="32211720"/>
          <a:ext cx="10514160" cy="1091880"/>
        </a:xfrm>
        <a:prstGeom prst="rect">
          <a:avLst/>
        </a:prstGeom>
        <a:solidFill>
          <a:srgbClr val="ffffff"/>
        </a:solidFill>
        <a:ln w="9525">
          <a:solidFill>
            <a:srgbClr val="bcbcbc"/>
          </a:solidFill>
          <a:round/>
        </a:ln>
      </xdr:spPr>
      <xdr:style>
        <a:lnRef idx="0"/>
        <a:fillRef idx="0"/>
        <a:effectRef idx="0"/>
        <a:fontRef idx="minor"/>
      </xdr:style>
      <xdr:txBody>
        <a:bodyPr horzOverflow="clip" vertOverflow="clip" lIns="90000" rIns="90000" tIns="45000" bIns="45000" anchor="t">
          <a:noAutofit/>
        </a:bodyPr>
        <a:p>
          <a:pPr>
            <a:lnSpc>
              <a:spcPct val="100000"/>
            </a:lnSpc>
            <a:tabLst>
              <a:tab algn="l" pos="0"/>
            </a:tabLst>
          </a:pPr>
          <a:r>
            <a:rPr b="0" lang="en-US" sz="1100" spc="-1" strike="noStrike">
              <a:solidFill>
                <a:srgbClr val="000000"/>
              </a:solidFill>
              <a:latin typeface="Calibri"/>
              <a:ea typeface="Calibri"/>
            </a:rPr>
            <a:t>Key question to discuss in class:</a:t>
          </a:r>
          <a:endParaRPr b="0" lang="en-US" sz="1100" spc="-1" strike="noStrike">
            <a:latin typeface="Times New Roman"/>
          </a:endParaRPr>
        </a:p>
        <a:p>
          <a:pPr>
            <a:lnSpc>
              <a:spcPct val="100000"/>
            </a:lnSpc>
            <a:tabLst>
              <a:tab algn="l" pos="0"/>
            </a:tabLst>
          </a:pPr>
          <a:r>
            <a:rPr b="0" lang="en-US" sz="1100" spc="-1" strike="noStrike">
              <a:solidFill>
                <a:srgbClr val="000000"/>
              </a:solidFill>
              <a:latin typeface="Calibri"/>
              <a:ea typeface="Calibri"/>
            </a:rPr>
            <a:t>- Which scenario is worst in terms of liquidity and solvency?</a:t>
          </a:r>
          <a:endParaRPr b="0" lang="en-US" sz="1100" spc="-1" strike="noStrike">
            <a:latin typeface="Times New Roman"/>
          </a:endParaRPr>
        </a:p>
        <a:p>
          <a:pPr>
            <a:lnSpc>
              <a:spcPct val="100000"/>
            </a:lnSpc>
            <a:tabLst>
              <a:tab algn="l" pos="0"/>
            </a:tabLst>
          </a:pPr>
          <a:r>
            <a:rPr b="0" lang="en-US" sz="1100" spc="-1" strike="noStrike">
              <a:solidFill>
                <a:srgbClr val="000000"/>
              </a:solidFill>
              <a:latin typeface="Calibri"/>
              <a:ea typeface="Calibri"/>
            </a:rPr>
            <a:t>- Why does ROA fall so much in the third case? because assets increase a lot, no by a reduction in profits (Operating margin is quite stable)</a:t>
          </a:r>
          <a:endParaRPr b="0" lang="en-US" sz="1100" spc="-1" strike="noStrike">
            <a:latin typeface="Times New Roman"/>
          </a:endParaRPr>
        </a:p>
        <a:p>
          <a:pPr>
            <a:lnSpc>
              <a:spcPct val="100000"/>
            </a:lnSpc>
            <a:tabLst>
              <a:tab algn="l" pos="0"/>
            </a:tabLst>
          </a:pPr>
          <a:r>
            <a:rPr b="0" lang="en-US" sz="1100" spc="-1" strike="noStrike">
              <a:solidFill>
                <a:srgbClr val="000000"/>
              </a:solidFill>
              <a:latin typeface="Calibri"/>
              <a:ea typeface="Calibri"/>
            </a:rPr>
            <a:t>- what alternative would take a manager who cares about performance metrics?</a:t>
          </a:r>
          <a:endParaRPr b="0" lang="en-US" sz="1100" spc="-1" strike="noStrike">
            <a:latin typeface="Times New Roman"/>
          </a:endParaRPr>
        </a:p>
        <a:p>
          <a:pPr>
            <a:lnSpc>
              <a:spcPct val="100000"/>
            </a:lnSpc>
            <a:tabLst>
              <a:tab algn="l" pos="0"/>
            </a:tabLst>
          </a:pPr>
          <a:endParaRPr b="0" lang="en-US" sz="1100" spc="-1" strike="noStrike">
            <a:latin typeface="Times New Roman"/>
          </a:endParaRPr>
        </a:p>
      </xdr:txBody>
    </xdr:sp>
    <xdr:clientData/>
  </xdr:twoCellAnchor>
</xdr:wsDr>
</file>

<file path=xl/theme/theme1.xml><?xml version="1.0" encoding="utf-8"?>
<a:theme xmlns:a="http://schemas.openxmlformats.org/drawingml/2006/main" xmlns:r="http://schemas.openxmlformats.org/officeDocument/2006/relationships" name="Office Theme">
  <a:themeElements>
    <a:clrScheme name="Office">
      <a:dk1>
        <a:srgbClr val="000000"/>
      </a:dk1>
      <a:lt1>
        <a:srgbClr val="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pitchFamily="0" charset="1"/>
        <a:ea typeface=""/>
        <a:cs typeface=""/>
      </a:majorFont>
      <a:minorFont>
        <a:latin typeface="Calibri" panose="020F050202020403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_rels/sheet2.xml.rels><?xml version="1.0" encoding="UTF-8"?>
<Relationships xmlns="http://schemas.openxmlformats.org/package/2006/relationships"><Relationship Id="rId1" Type="http://schemas.openxmlformats.org/officeDocument/2006/relationships/drawing" Target="../drawings/drawing1.xml"/>
</Relationships>
</file>

<file path=xl/worksheets/_rels/sheet3.xml.rels><?xml version="1.0" encoding="UTF-8"?>
<Relationships xmlns="http://schemas.openxmlformats.org/package/2006/relationships"><Relationship Id="rId1" Type="http://schemas.openxmlformats.org/officeDocument/2006/relationships/drawing" Target="../drawings/drawing2.xml"/>
</Relationships>
</file>

<file path=xl/worksheets/_rels/sheet4.xml.rels><?xml version="1.0" encoding="UTF-8"?>
<Relationships xmlns="http://schemas.openxmlformats.org/package/2006/relationships"><Relationship Id="rId1" Type="http://schemas.openxmlformats.org/officeDocument/2006/relationships/drawing" Target="../drawings/drawing3.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2:T8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5" activeCellId="0" sqref="A5"/>
    </sheetView>
  </sheetViews>
  <sheetFormatPr defaultColWidth="9.83984375" defaultRowHeight="14.25" zeroHeight="false" outlineLevelRow="0" outlineLevelCol="0"/>
  <cols>
    <col collapsed="false" customWidth="true" hidden="false" outlineLevel="0" max="2" min="2" style="1" width="10.34"/>
    <col collapsed="false" customWidth="true" hidden="false" outlineLevel="0" max="3" min="3" style="1" width="2.16"/>
    <col collapsed="false" customWidth="true" hidden="false" outlineLevel="0" max="4" min="4" style="1" width="14.38"/>
    <col collapsed="false" customWidth="true" hidden="false" outlineLevel="0" max="5" min="5" style="1" width="28.93"/>
    <col collapsed="false" customWidth="true" hidden="false" outlineLevel="0" max="6" min="6" style="1" width="13.63"/>
    <col collapsed="false" customWidth="true" hidden="false" outlineLevel="0" max="7" min="7" style="1" width="13.75"/>
    <col collapsed="false" customWidth="true" hidden="false" outlineLevel="0" max="8" min="8" style="1" width="14.13"/>
    <col collapsed="false" customWidth="true" hidden="false" outlineLevel="0" max="10" min="9" style="1" width="11.24"/>
    <col collapsed="false" customWidth="true" hidden="false" outlineLevel="0" max="11" min="11" style="1" width="17.78"/>
    <col collapsed="false" customWidth="true" hidden="false" outlineLevel="0" max="13" min="12" style="1" width="17.42"/>
    <col collapsed="false" customWidth="true" hidden="false" outlineLevel="0" max="14" min="14" style="1" width="24.85"/>
    <col collapsed="false" customWidth="true" hidden="false" outlineLevel="0" max="15" min="15" style="1" width="18.54"/>
    <col collapsed="false" customWidth="true" hidden="false" outlineLevel="0" max="16" min="16" style="1" width="10.85"/>
    <col collapsed="false" customWidth="true" hidden="false" outlineLevel="0" max="17" min="17" style="1" width="14.25"/>
    <col collapsed="false" customWidth="true" hidden="false" outlineLevel="0" max="18" min="18" style="1" width="19.3"/>
    <col collapsed="false" customWidth="true" hidden="false" outlineLevel="0" max="19" min="19" style="2" width="3.91"/>
  </cols>
  <sheetData>
    <row r="2" customFormat="false" ht="14.25" hidden="false" customHeight="false" outlineLevel="0" collapsed="false">
      <c r="B2" s="3"/>
      <c r="D2" s="3"/>
      <c r="E2" s="3"/>
      <c r="F2" s="3"/>
      <c r="G2" s="3"/>
      <c r="H2" s="3"/>
      <c r="I2" s="3"/>
      <c r="J2" s="3"/>
      <c r="K2" s="3"/>
      <c r="L2" s="3"/>
      <c r="M2" s="3"/>
      <c r="N2" s="3"/>
      <c r="O2" s="3"/>
      <c r="P2" s="3"/>
      <c r="Q2" s="3"/>
      <c r="R2" s="3"/>
    </row>
    <row r="3" customFormat="false" ht="14.25" hidden="false" customHeight="false" outlineLevel="0" collapsed="false">
      <c r="B3" s="3" t="s">
        <v>0</v>
      </c>
      <c r="D3" s="4" t="s">
        <v>1</v>
      </c>
      <c r="E3" s="4"/>
      <c r="F3" s="4"/>
      <c r="G3" s="4"/>
      <c r="H3" s="5" t="s">
        <v>2</v>
      </c>
      <c r="I3" s="5"/>
      <c r="J3" s="3" t="s">
        <v>3</v>
      </c>
      <c r="K3" s="6" t="s">
        <v>4</v>
      </c>
      <c r="L3" s="6"/>
      <c r="M3" s="6"/>
      <c r="N3" s="7" t="s">
        <v>5</v>
      </c>
      <c r="O3" s="8" t="s">
        <v>6</v>
      </c>
      <c r="P3" s="8"/>
      <c r="Q3" s="8"/>
      <c r="R3" s="8"/>
      <c r="T3" s="9" t="s">
        <v>7</v>
      </c>
    </row>
    <row r="4" customFormat="false" ht="14.25" hidden="false" customHeight="false" outlineLevel="0" collapsed="false">
      <c r="B4" s="3"/>
      <c r="D4" s="4" t="s">
        <v>8</v>
      </c>
      <c r="E4" s="4" t="s">
        <v>9</v>
      </c>
      <c r="F4" s="4" t="s">
        <v>10</v>
      </c>
      <c r="G4" s="4" t="s">
        <v>11</v>
      </c>
      <c r="H4" s="5" t="s">
        <v>12</v>
      </c>
      <c r="I4" s="5" t="s">
        <v>13</v>
      </c>
      <c r="J4" s="3" t="s">
        <v>3</v>
      </c>
      <c r="K4" s="10" t="s">
        <v>14</v>
      </c>
      <c r="L4" s="10" t="s">
        <v>15</v>
      </c>
      <c r="M4" s="10" t="s">
        <v>16</v>
      </c>
      <c r="N4" s="7" t="s">
        <v>17</v>
      </c>
      <c r="O4" s="11" t="s">
        <v>18</v>
      </c>
      <c r="P4" s="11" t="s">
        <v>19</v>
      </c>
      <c r="Q4" s="11" t="s">
        <v>20</v>
      </c>
      <c r="R4" s="11" t="s">
        <v>21</v>
      </c>
      <c r="T4" s="9"/>
    </row>
    <row r="5" customFormat="false" ht="14.25" hidden="false" customHeight="false" outlineLevel="0" collapsed="false">
      <c r="B5" s="1" t="n">
        <v>1</v>
      </c>
      <c r="D5" s="12" t="n">
        <v>30000</v>
      </c>
      <c r="E5" s="12"/>
      <c r="F5" s="12"/>
      <c r="G5" s="12"/>
      <c r="H5" s="12"/>
      <c r="I5" s="12"/>
      <c r="J5" s="12" t="s">
        <v>3</v>
      </c>
      <c r="K5" s="12"/>
      <c r="L5" s="12"/>
      <c r="M5" s="12"/>
      <c r="N5" s="12"/>
      <c r="O5" s="12"/>
      <c r="P5" s="12"/>
      <c r="Q5" s="12" t="n">
        <v>30000</v>
      </c>
      <c r="R5" s="12"/>
      <c r="T5" s="2" t="str">
        <f aca="false">IF(SUM(D5:I5)=SUM(K5:R5)," ","Error")</f>
        <v> </v>
      </c>
    </row>
    <row r="6" customFormat="false" ht="14.25" hidden="false" customHeight="false" outlineLevel="0" collapsed="false">
      <c r="B6" s="1" t="n">
        <v>2</v>
      </c>
      <c r="D6" s="12" t="n">
        <v>-20000</v>
      </c>
      <c r="E6" s="12"/>
      <c r="F6" s="12"/>
      <c r="G6" s="12"/>
      <c r="H6" s="12" t="n">
        <v>20000</v>
      </c>
      <c r="I6" s="12"/>
      <c r="J6" s="12" t="s">
        <v>3</v>
      </c>
      <c r="K6" s="12"/>
      <c r="L6" s="12"/>
      <c r="M6" s="12"/>
      <c r="N6" s="12"/>
      <c r="O6" s="12"/>
      <c r="P6" s="12"/>
      <c r="Q6" s="12"/>
      <c r="R6" s="12"/>
      <c r="T6" s="2" t="str">
        <f aca="false">IF(SUM(D6:I6)=SUM(K6:R6)," ","Error")</f>
        <v> </v>
      </c>
    </row>
    <row r="7" customFormat="false" ht="14.25" hidden="false" customHeight="false" outlineLevel="0" collapsed="false">
      <c r="B7" s="1" t="s">
        <v>22</v>
      </c>
      <c r="D7" s="12"/>
      <c r="E7" s="12"/>
      <c r="F7" s="12"/>
      <c r="G7" s="12"/>
      <c r="H7" s="12" t="n">
        <v>-200</v>
      </c>
      <c r="I7" s="12"/>
      <c r="J7" s="12"/>
      <c r="K7" s="12"/>
      <c r="L7" s="12"/>
      <c r="M7" s="12"/>
      <c r="N7" s="12"/>
      <c r="O7" s="12"/>
      <c r="P7" s="13" t="n">
        <v>-200</v>
      </c>
      <c r="Q7" s="12"/>
      <c r="R7" s="12"/>
      <c r="T7" s="2" t="str">
        <f aca="false">IF(SUM(D7:I7)=SUM(K7:R7)," ","Error")</f>
        <v> </v>
      </c>
    </row>
    <row r="8" customFormat="false" ht="14.25" hidden="false" customHeight="false" outlineLevel="0" collapsed="false">
      <c r="B8" s="1" t="n">
        <v>3</v>
      </c>
      <c r="D8" s="12"/>
      <c r="E8" s="12"/>
      <c r="F8" s="12"/>
      <c r="G8" s="12" t="n">
        <v>500</v>
      </c>
      <c r="H8" s="12"/>
      <c r="I8" s="12"/>
      <c r="J8" s="12" t="s">
        <v>3</v>
      </c>
      <c r="K8" s="12" t="n">
        <v>500</v>
      </c>
      <c r="L8" s="12"/>
      <c r="M8" s="12"/>
      <c r="N8" s="12"/>
      <c r="O8" s="12"/>
      <c r="P8" s="12"/>
      <c r="Q8" s="12"/>
      <c r="R8" s="12"/>
      <c r="T8" s="2" t="str">
        <f aca="false">IF(SUM(D8:I8)=SUM(K8:R8)," ","Error")</f>
        <v> </v>
      </c>
    </row>
    <row r="9" customFormat="false" ht="14.25" hidden="false" customHeight="false" outlineLevel="0" collapsed="false">
      <c r="B9" s="1" t="s">
        <v>23</v>
      </c>
      <c r="D9" s="12" t="n">
        <v>-500</v>
      </c>
      <c r="E9" s="12"/>
      <c r="F9" s="12"/>
      <c r="G9" s="12"/>
      <c r="H9" s="12"/>
      <c r="I9" s="12"/>
      <c r="J9" s="12"/>
      <c r="K9" s="12" t="n">
        <v>-500</v>
      </c>
      <c r="L9" s="12"/>
      <c r="M9" s="12"/>
      <c r="N9" s="12"/>
      <c r="O9" s="12"/>
      <c r="P9" s="12"/>
      <c r="Q9" s="12"/>
      <c r="R9" s="12"/>
      <c r="T9" s="2" t="str">
        <f aca="false">IF(SUM(D9:I9)=SUM(K9:R9)," ","Error")</f>
        <v> </v>
      </c>
    </row>
    <row r="10" customFormat="false" ht="14.25" hidden="false" customHeight="false" outlineLevel="0" collapsed="false">
      <c r="B10" s="1" t="s">
        <v>24</v>
      </c>
      <c r="D10" s="12"/>
      <c r="E10" s="12"/>
      <c r="F10" s="12"/>
      <c r="G10" s="12" t="n">
        <v>-500</v>
      </c>
      <c r="H10" s="12"/>
      <c r="I10" s="12"/>
      <c r="J10" s="12"/>
      <c r="K10" s="12"/>
      <c r="L10" s="12"/>
      <c r="M10" s="12"/>
      <c r="N10" s="12"/>
      <c r="O10" s="12"/>
      <c r="P10" s="12" t="n">
        <v>-500</v>
      </c>
      <c r="Q10" s="12"/>
      <c r="R10" s="12"/>
      <c r="T10" s="2" t="str">
        <f aca="false">IF(SUM(D10:I10)=SUM(K10:R10)," ","Error")</f>
        <v> </v>
      </c>
    </row>
    <row r="11" customFormat="false" ht="14.25" hidden="false" customHeight="false" outlineLevel="0" collapsed="false">
      <c r="B11" s="1" t="n">
        <v>4</v>
      </c>
      <c r="D11" s="12" t="n">
        <v>5500</v>
      </c>
      <c r="E11" s="12"/>
      <c r="F11" s="12"/>
      <c r="G11" s="12"/>
      <c r="H11" s="12"/>
      <c r="I11" s="12"/>
      <c r="J11" s="12" t="s">
        <v>3</v>
      </c>
      <c r="K11" s="12"/>
      <c r="L11" s="12"/>
      <c r="M11" s="12"/>
      <c r="N11" s="12"/>
      <c r="O11" s="12" t="n">
        <v>5500</v>
      </c>
      <c r="P11" s="12"/>
      <c r="Q11" s="12"/>
      <c r="R11" s="12"/>
      <c r="T11" s="2" t="str">
        <f aca="false">IF(SUM(D11:I11)=SUM(K11:R11)," ","Error")</f>
        <v> </v>
      </c>
    </row>
    <row r="12" customFormat="false" ht="14.25" hidden="false" customHeight="false" outlineLevel="0" collapsed="false">
      <c r="B12" s="1" t="s">
        <v>25</v>
      </c>
      <c r="D12" s="12"/>
      <c r="E12" s="12"/>
      <c r="F12" s="12"/>
      <c r="G12" s="12"/>
      <c r="H12" s="12"/>
      <c r="I12" s="12"/>
      <c r="J12" s="12"/>
      <c r="K12" s="12"/>
      <c r="L12" s="12"/>
      <c r="M12" s="12" t="n">
        <v>600</v>
      </c>
      <c r="N12" s="12"/>
      <c r="O12" s="12"/>
      <c r="P12" s="13" t="n">
        <v>-600</v>
      </c>
      <c r="Q12" s="12"/>
      <c r="R12" s="12"/>
      <c r="T12" s="2" t="str">
        <f aca="false">IF(SUM(D12:I12)=SUM(K12:R12)," ","Error")</f>
        <v> </v>
      </c>
    </row>
    <row r="13" customFormat="false" ht="14.25" hidden="false" customHeight="false" outlineLevel="0" collapsed="false">
      <c r="B13" s="1" t="n">
        <v>5</v>
      </c>
      <c r="D13" s="12"/>
      <c r="E13" s="12" t="n">
        <v>3000</v>
      </c>
      <c r="F13" s="12"/>
      <c r="G13" s="12"/>
      <c r="H13" s="12"/>
      <c r="I13" s="12"/>
      <c r="J13" s="12"/>
      <c r="K13" s="12"/>
      <c r="L13" s="12"/>
      <c r="M13" s="12"/>
      <c r="N13" s="12"/>
      <c r="O13" s="12" t="n">
        <v>3000</v>
      </c>
      <c r="P13" s="12"/>
      <c r="Q13" s="12"/>
      <c r="R13" s="12"/>
      <c r="T13" s="2" t="str">
        <f aca="false">IF(SUM(D13:I13)=SUM(K13:R13)," ","Error")</f>
        <v> </v>
      </c>
    </row>
    <row r="14" customFormat="false" ht="14.25" hidden="false" customHeight="false" outlineLevel="0" collapsed="false">
      <c r="B14" s="1" t="s">
        <v>26</v>
      </c>
      <c r="D14" s="12"/>
      <c r="E14" s="12"/>
      <c r="F14" s="12"/>
      <c r="G14" s="12"/>
      <c r="H14" s="12"/>
      <c r="I14" s="12"/>
      <c r="J14" s="12"/>
      <c r="K14" s="12"/>
      <c r="L14" s="12"/>
      <c r="M14" s="12" t="n">
        <v>200</v>
      </c>
      <c r="N14" s="12"/>
      <c r="O14" s="12"/>
      <c r="P14" s="13" t="n">
        <v>-200</v>
      </c>
      <c r="Q14" s="12"/>
      <c r="R14" s="12"/>
      <c r="T14" s="2" t="str">
        <f aca="false">IF(SUM(D14:I14)=SUM(K14:R14)," ","Error")</f>
        <v> </v>
      </c>
    </row>
    <row r="15" customFormat="false" ht="14.25" hidden="false" customHeight="false" outlineLevel="0" collapsed="false">
      <c r="B15" s="1" t="n">
        <v>6</v>
      </c>
      <c r="D15" s="12" t="n">
        <v>-1100</v>
      </c>
      <c r="E15" s="12"/>
      <c r="F15" s="12"/>
      <c r="G15" s="12"/>
      <c r="H15" s="12"/>
      <c r="I15" s="12"/>
      <c r="J15" s="12"/>
      <c r="K15" s="12"/>
      <c r="L15" s="12"/>
      <c r="M15" s="12"/>
      <c r="N15" s="12"/>
      <c r="O15" s="12"/>
      <c r="P15" s="13" t="n">
        <v>-1100</v>
      </c>
      <c r="Q15" s="12"/>
      <c r="R15" s="12"/>
      <c r="T15" s="2" t="str">
        <f aca="false">IF(SUM(D15:I15)=SUM(K15:R15)," ","Error")</f>
        <v> </v>
      </c>
    </row>
    <row r="16" customFormat="false" ht="14.25" hidden="false" customHeight="false" outlineLevel="0" collapsed="false">
      <c r="B16" s="1" t="s">
        <v>27</v>
      </c>
      <c r="D16" s="12" t="n">
        <v>-1600</v>
      </c>
      <c r="E16" s="12"/>
      <c r="F16" s="12"/>
      <c r="G16" s="12"/>
      <c r="H16" s="12"/>
      <c r="I16" s="12"/>
      <c r="J16" s="12"/>
      <c r="K16" s="12"/>
      <c r="L16" s="12"/>
      <c r="M16" s="12"/>
      <c r="N16" s="12"/>
      <c r="O16" s="12"/>
      <c r="P16" s="13" t="n">
        <v>-1600</v>
      </c>
      <c r="Q16" s="12"/>
      <c r="R16" s="12"/>
      <c r="T16" s="2" t="str">
        <f aca="false">IF(SUM(D16:I16)=SUM(K16:R16)," ","Error")</f>
        <v> </v>
      </c>
    </row>
    <row r="17" customFormat="false" ht="14.25" hidden="false" customHeight="false" outlineLevel="0" collapsed="false">
      <c r="B17" s="1" t="n">
        <v>7</v>
      </c>
      <c r="D17" s="12" t="n">
        <v>5000</v>
      </c>
      <c r="E17" s="12"/>
      <c r="F17" s="12"/>
      <c r="G17" s="12"/>
      <c r="H17" s="12"/>
      <c r="I17" s="12"/>
      <c r="J17" s="12"/>
      <c r="K17" s="12"/>
      <c r="L17" s="12"/>
      <c r="M17" s="12"/>
      <c r="N17" s="12" t="n">
        <v>5000</v>
      </c>
      <c r="O17" s="12"/>
      <c r="P17" s="12"/>
      <c r="Q17" s="12"/>
      <c r="R17" s="12"/>
      <c r="T17" s="2" t="str">
        <f aca="false">IF(SUM(D17:I17)=SUM(K17:R17)," ","Error")</f>
        <v> </v>
      </c>
    </row>
    <row r="18" customFormat="false" ht="14.25" hidden="false" customHeight="false" outlineLevel="0" collapsed="false">
      <c r="B18" s="3" t="s">
        <v>28</v>
      </c>
      <c r="C18" s="3"/>
      <c r="D18" s="14"/>
      <c r="E18" s="14"/>
      <c r="F18" s="14"/>
      <c r="G18" s="14"/>
      <c r="H18" s="14"/>
      <c r="I18" s="14"/>
      <c r="J18" s="14"/>
      <c r="K18" s="14"/>
      <c r="L18" s="14" t="n">
        <v>35</v>
      </c>
      <c r="M18" s="14"/>
      <c r="N18" s="14"/>
      <c r="O18" s="14"/>
      <c r="P18" s="14" t="n">
        <v>-35</v>
      </c>
      <c r="Q18" s="14"/>
      <c r="R18" s="14"/>
      <c r="T18" s="2" t="str">
        <f aca="false">IF(SUM(D18:I18)=SUM(K18:R18)," ","Error")</f>
        <v> </v>
      </c>
    </row>
    <row r="19" customFormat="false" ht="14.25" hidden="false" customHeight="false" outlineLevel="0" collapsed="false">
      <c r="D19" s="12" t="n">
        <f aca="false">SUM(D5:D18)</f>
        <v>17300</v>
      </c>
      <c r="E19" s="12" t="n">
        <f aca="false">SUM(E5:E18)</f>
        <v>3000</v>
      </c>
      <c r="F19" s="12" t="n">
        <f aca="false">SUM(F5:F18)</f>
        <v>0</v>
      </c>
      <c r="G19" s="12" t="n">
        <f aca="false">SUM(G5:G18)</f>
        <v>0</v>
      </c>
      <c r="H19" s="12" t="n">
        <f aca="false">SUM(H5:H18)</f>
        <v>19800</v>
      </c>
      <c r="I19" s="12" t="n">
        <f aca="false">SUM(I5:I18)</f>
        <v>0</v>
      </c>
      <c r="J19" s="12" t="s">
        <v>3</v>
      </c>
      <c r="K19" s="12" t="n">
        <f aca="false">SUM(K5:K18)</f>
        <v>0</v>
      </c>
      <c r="L19" s="12" t="n">
        <f aca="false">SUM(L5:L18)</f>
        <v>35</v>
      </c>
      <c r="M19" s="12" t="n">
        <f aca="false">SUM(M5:M18)</f>
        <v>800</v>
      </c>
      <c r="N19" s="12" t="n">
        <f aca="false">SUM(N5:N18)</f>
        <v>5000</v>
      </c>
      <c r="O19" s="12" t="n">
        <f aca="false">SUM(O5:O18)</f>
        <v>8500</v>
      </c>
      <c r="P19" s="12" t="n">
        <f aca="false">SUM(P5:P18)</f>
        <v>-4235</v>
      </c>
      <c r="Q19" s="12" t="n">
        <f aca="false">SUM(Q5:Q18)</f>
        <v>30000</v>
      </c>
      <c r="R19" s="12" t="n">
        <f aca="false">SUM(R5:R18)</f>
        <v>0</v>
      </c>
      <c r="S19" s="15"/>
      <c r="T19" s="2" t="str">
        <f aca="false">IF(SUM(D19:I19)=SUM(K19:R19)," ","Error")</f>
        <v> </v>
      </c>
    </row>
    <row r="20" customFormat="false" ht="14.25" hidden="false" customHeight="false" outlineLevel="0" collapsed="false">
      <c r="D20" s="15"/>
      <c r="E20" s="15"/>
      <c r="F20" s="15"/>
      <c r="G20" s="15"/>
      <c r="H20" s="15"/>
      <c r="I20" s="15"/>
      <c r="J20" s="15"/>
      <c r="K20" s="15"/>
      <c r="L20" s="15"/>
      <c r="M20" s="15"/>
      <c r="N20" s="15"/>
      <c r="O20" s="15"/>
      <c r="P20" s="15"/>
      <c r="Q20" s="15"/>
      <c r="R20" s="15"/>
    </row>
    <row r="21" customFormat="false" ht="14.25" hidden="false" customHeight="false" outlineLevel="0" collapsed="false">
      <c r="D21" s="15"/>
      <c r="E21" s="15"/>
      <c r="F21" s="15"/>
      <c r="G21" s="15"/>
      <c r="H21" s="15"/>
      <c r="I21" s="15"/>
      <c r="J21" s="15"/>
      <c r="K21" s="15"/>
      <c r="L21" s="15"/>
      <c r="M21" s="15"/>
      <c r="N21" s="15"/>
      <c r="O21" s="15"/>
      <c r="P21" s="15"/>
      <c r="Q21" s="15"/>
      <c r="R21" s="15"/>
    </row>
    <row r="22" s="18" customFormat="true" ht="14.25" hidden="false" customHeight="false" outlineLevel="0" collapsed="false">
      <c r="A22" s="16"/>
      <c r="B22" s="16"/>
      <c r="C22" s="16"/>
      <c r="D22" s="17"/>
      <c r="E22" s="17"/>
      <c r="F22" s="17"/>
      <c r="G22" s="17"/>
      <c r="H22" s="17"/>
      <c r="I22" s="17"/>
      <c r="J22" s="17"/>
      <c r="K22" s="17"/>
      <c r="L22" s="17"/>
      <c r="M22" s="17"/>
      <c r="N22" s="17"/>
      <c r="O22" s="17"/>
      <c r="P22" s="17"/>
      <c r="Q22" s="17"/>
      <c r="R22" s="17"/>
      <c r="S22" s="16"/>
      <c r="T22" s="16"/>
    </row>
    <row r="23" s="18" customFormat="true" ht="14.25" hidden="false" customHeight="false" outlineLevel="0" collapsed="false">
      <c r="A23" s="16"/>
      <c r="B23" s="16"/>
      <c r="C23" s="16"/>
      <c r="D23" s="19" t="s">
        <v>29</v>
      </c>
      <c r="E23" s="19"/>
      <c r="F23" s="19"/>
      <c r="G23" s="19"/>
      <c r="H23" s="19"/>
      <c r="I23" s="16"/>
      <c r="J23" s="19" t="s">
        <v>30</v>
      </c>
      <c r="K23" s="19"/>
      <c r="L23" s="19"/>
      <c r="M23" s="19"/>
      <c r="N23" s="19"/>
      <c r="O23" s="19"/>
      <c r="P23" s="16"/>
      <c r="Q23" s="16"/>
      <c r="R23" s="16"/>
      <c r="S23" s="16"/>
      <c r="T23" s="16"/>
    </row>
    <row r="24" s="18" customFormat="true" ht="14.25" hidden="false" customHeight="false" outlineLevel="0" collapsed="false">
      <c r="A24" s="16"/>
      <c r="B24" s="16"/>
      <c r="C24" s="16"/>
      <c r="D24" s="20"/>
      <c r="E24" s="16"/>
      <c r="F24" s="16"/>
      <c r="G24" s="16"/>
      <c r="H24" s="21"/>
      <c r="I24" s="16"/>
      <c r="J24" s="20"/>
      <c r="K24" s="16"/>
      <c r="L24" s="16"/>
      <c r="M24" s="16"/>
      <c r="N24" s="16"/>
      <c r="O24" s="21"/>
      <c r="P24" s="16"/>
      <c r="Q24" s="16"/>
      <c r="R24" s="16"/>
      <c r="S24" s="16"/>
      <c r="T24" s="16"/>
    </row>
    <row r="25" s="18" customFormat="true" ht="14.25" hidden="false" customHeight="false" outlineLevel="0" collapsed="false">
      <c r="A25" s="16"/>
      <c r="B25" s="16"/>
      <c r="C25" s="16"/>
      <c r="D25" s="22" t="s">
        <v>31</v>
      </c>
      <c r="E25" s="23"/>
      <c r="F25" s="23"/>
      <c r="G25" s="23"/>
      <c r="H25" s="24"/>
      <c r="I25" s="16"/>
      <c r="J25" s="22" t="s">
        <v>32</v>
      </c>
      <c r="K25" s="23"/>
      <c r="L25" s="23"/>
      <c r="M25" s="23"/>
      <c r="N25" s="23"/>
      <c r="O25" s="24"/>
      <c r="P25" s="16"/>
      <c r="Q25" s="16"/>
      <c r="R25" s="16"/>
      <c r="S25" s="16"/>
      <c r="T25" s="16"/>
    </row>
    <row r="26" s="18" customFormat="true" ht="14.25" hidden="false" customHeight="false" outlineLevel="0" collapsed="false">
      <c r="A26" s="16"/>
      <c r="B26" s="16"/>
      <c r="C26" s="16"/>
      <c r="D26" s="25" t="s">
        <v>33</v>
      </c>
      <c r="E26" s="16"/>
      <c r="F26" s="16"/>
      <c r="G26" s="16"/>
      <c r="H26" s="26" t="n">
        <f aca="false">+H27+H33</f>
        <v>40100</v>
      </c>
      <c r="I26" s="16"/>
      <c r="J26" s="20" t="s">
        <v>34</v>
      </c>
      <c r="K26" s="16"/>
      <c r="L26" s="16"/>
      <c r="M26" s="16"/>
      <c r="N26" s="16"/>
      <c r="O26" s="27" t="n">
        <f aca="false">+O19</f>
        <v>8500</v>
      </c>
      <c r="P26" s="16"/>
      <c r="Q26" s="16"/>
      <c r="R26" s="16"/>
      <c r="S26" s="16"/>
      <c r="T26" s="16"/>
    </row>
    <row r="27" s="18" customFormat="true" ht="14.25" hidden="false" customHeight="false" outlineLevel="0" collapsed="false">
      <c r="A27" s="16"/>
      <c r="B27" s="16"/>
      <c r="C27" s="16"/>
      <c r="D27" s="28" t="s">
        <v>35</v>
      </c>
      <c r="E27" s="29"/>
      <c r="F27" s="29"/>
      <c r="G27" s="29"/>
      <c r="H27" s="30" t="n">
        <f aca="false">+H28+H29+H30+H31</f>
        <v>20300</v>
      </c>
      <c r="I27" s="16"/>
      <c r="J27" s="20" t="s">
        <v>36</v>
      </c>
      <c r="K27" s="16"/>
      <c r="L27" s="16"/>
      <c r="M27" s="16"/>
      <c r="N27" s="16"/>
      <c r="O27" s="31" t="n">
        <f aca="false">+P14+P12</f>
        <v>-800</v>
      </c>
      <c r="P27" s="16"/>
      <c r="Q27" s="16"/>
      <c r="R27" s="16"/>
      <c r="S27" s="16"/>
      <c r="T27" s="16"/>
    </row>
    <row r="28" s="18" customFormat="true" ht="14.25" hidden="false" customHeight="false" outlineLevel="0" collapsed="false">
      <c r="A28" s="16"/>
      <c r="B28" s="16"/>
      <c r="C28" s="16"/>
      <c r="D28" s="20"/>
      <c r="E28" s="16" t="s">
        <v>37</v>
      </c>
      <c r="F28" s="16"/>
      <c r="G28" s="16"/>
      <c r="H28" s="27" t="n">
        <f aca="false">+D19</f>
        <v>17300</v>
      </c>
      <c r="I28" s="16"/>
      <c r="J28" s="25" t="s">
        <v>38</v>
      </c>
      <c r="K28" s="32"/>
      <c r="L28" s="32"/>
      <c r="M28" s="32"/>
      <c r="N28" s="32"/>
      <c r="O28" s="26" t="n">
        <f aca="false">+O26+O27</f>
        <v>7700</v>
      </c>
      <c r="P28" s="16"/>
      <c r="Q28" s="16"/>
      <c r="R28" s="16"/>
      <c r="S28" s="16"/>
      <c r="T28" s="16"/>
    </row>
    <row r="29" s="18" customFormat="true" ht="14.25" hidden="false" customHeight="false" outlineLevel="0" collapsed="false">
      <c r="A29" s="16"/>
      <c r="B29" s="16"/>
      <c r="C29" s="16"/>
      <c r="D29" s="20"/>
      <c r="E29" s="16" t="s">
        <v>39</v>
      </c>
      <c r="F29" s="16"/>
      <c r="G29" s="16"/>
      <c r="H29" s="27" t="n">
        <f aca="false">+E19</f>
        <v>3000</v>
      </c>
      <c r="I29" s="16"/>
      <c r="J29" s="20"/>
      <c r="K29" s="16"/>
      <c r="L29" s="16"/>
      <c r="M29" s="16"/>
      <c r="N29" s="16"/>
      <c r="O29" s="27"/>
      <c r="P29" s="16"/>
      <c r="Q29" s="16"/>
      <c r="R29" s="16"/>
      <c r="S29" s="16"/>
      <c r="T29" s="16"/>
    </row>
    <row r="30" s="18" customFormat="true" ht="14.25" hidden="false" customHeight="false" outlineLevel="0" collapsed="false">
      <c r="A30" s="16"/>
      <c r="B30" s="16"/>
      <c r="C30" s="16"/>
      <c r="D30" s="20"/>
      <c r="E30" s="16" t="s">
        <v>10</v>
      </c>
      <c r="F30" s="16"/>
      <c r="G30" s="16"/>
      <c r="H30" s="27"/>
      <c r="I30" s="16"/>
      <c r="J30" s="20" t="s">
        <v>40</v>
      </c>
      <c r="K30" s="16"/>
      <c r="L30" s="16"/>
      <c r="M30" s="16"/>
      <c r="N30" s="16"/>
      <c r="O30" s="27" t="n">
        <f aca="false">+SUM(O31:O37)</f>
        <v>-1800</v>
      </c>
      <c r="P30" s="16"/>
      <c r="Q30" s="16"/>
      <c r="R30" s="16"/>
      <c r="S30" s="16"/>
      <c r="T30" s="16"/>
    </row>
    <row r="31" s="18" customFormat="true" ht="14.25" hidden="false" customHeight="false" outlineLevel="0" collapsed="false">
      <c r="A31" s="16"/>
      <c r="B31" s="16"/>
      <c r="C31" s="16"/>
      <c r="D31" s="20"/>
      <c r="E31" s="16" t="s">
        <v>41</v>
      </c>
      <c r="F31" s="16"/>
      <c r="G31" s="16"/>
      <c r="H31" s="27"/>
      <c r="I31" s="16"/>
      <c r="J31" s="20"/>
      <c r="K31" s="16" t="s">
        <v>42</v>
      </c>
      <c r="L31" s="16"/>
      <c r="M31" s="16"/>
      <c r="N31" s="16"/>
      <c r="O31" s="27"/>
      <c r="P31" s="16"/>
      <c r="Q31" s="16"/>
      <c r="R31" s="16"/>
      <c r="S31" s="16"/>
      <c r="T31" s="16"/>
    </row>
    <row r="32" s="18" customFormat="true" ht="14.25" hidden="false" customHeight="false" outlineLevel="0" collapsed="false">
      <c r="A32" s="16"/>
      <c r="B32" s="16"/>
      <c r="C32" s="16"/>
      <c r="D32" s="20"/>
      <c r="E32" s="16"/>
      <c r="F32" s="16"/>
      <c r="G32" s="16"/>
      <c r="H32" s="27"/>
      <c r="I32" s="16"/>
      <c r="J32" s="20"/>
      <c r="K32" s="16" t="s">
        <v>43</v>
      </c>
      <c r="L32" s="16"/>
      <c r="M32" s="16"/>
      <c r="N32" s="16"/>
      <c r="O32" s="27" t="n">
        <f aca="false">+P7</f>
        <v>-200</v>
      </c>
      <c r="P32" s="16"/>
      <c r="Q32" s="16"/>
      <c r="R32" s="16"/>
      <c r="S32" s="16"/>
      <c r="T32" s="16"/>
    </row>
    <row r="33" s="18" customFormat="true" ht="14.25" hidden="false" customHeight="false" outlineLevel="0" collapsed="false">
      <c r="A33" s="16"/>
      <c r="B33" s="16"/>
      <c r="C33" s="16"/>
      <c r="D33" s="28" t="s">
        <v>44</v>
      </c>
      <c r="E33" s="29"/>
      <c r="F33" s="29"/>
      <c r="G33" s="29"/>
      <c r="H33" s="30" t="n">
        <f aca="false">+H34+H35+H36</f>
        <v>19800</v>
      </c>
      <c r="I33" s="16"/>
      <c r="J33" s="20"/>
      <c r="K33" s="16" t="s">
        <v>45</v>
      </c>
      <c r="L33" s="16"/>
      <c r="M33" s="16"/>
      <c r="N33" s="16"/>
      <c r="O33" s="27" t="n">
        <f aca="false">+P15</f>
        <v>-1100</v>
      </c>
      <c r="P33" s="16"/>
      <c r="Q33" s="16"/>
      <c r="R33" s="16"/>
      <c r="S33" s="16"/>
      <c r="T33" s="16"/>
    </row>
    <row r="34" s="18" customFormat="true" ht="14.25" hidden="false" customHeight="false" outlineLevel="0" collapsed="false">
      <c r="A34" s="16"/>
      <c r="B34" s="16"/>
      <c r="C34" s="16"/>
      <c r="D34" s="20"/>
      <c r="E34" s="16" t="s">
        <v>46</v>
      </c>
      <c r="F34" s="16"/>
      <c r="G34" s="16"/>
      <c r="H34" s="27" t="n">
        <f aca="false">+H19</f>
        <v>19800</v>
      </c>
      <c r="I34" s="16"/>
      <c r="J34" s="20"/>
      <c r="K34" s="16" t="s">
        <v>47</v>
      </c>
      <c r="L34" s="16"/>
      <c r="M34" s="16"/>
      <c r="N34" s="16"/>
      <c r="O34" s="27"/>
      <c r="P34" s="16"/>
      <c r="Q34" s="16"/>
      <c r="R34" s="16"/>
      <c r="S34" s="16"/>
      <c r="T34" s="16"/>
    </row>
    <row r="35" s="18" customFormat="true" ht="14.25" hidden="false" customHeight="false" outlineLevel="0" collapsed="false">
      <c r="A35" s="16"/>
      <c r="B35" s="16"/>
      <c r="C35" s="16"/>
      <c r="D35" s="20"/>
      <c r="E35" s="16" t="s">
        <v>48</v>
      </c>
      <c r="F35" s="16"/>
      <c r="G35" s="16"/>
      <c r="H35" s="27"/>
      <c r="I35" s="16"/>
      <c r="J35" s="20"/>
      <c r="K35" s="16" t="s">
        <v>49</v>
      </c>
      <c r="L35" s="16"/>
      <c r="M35" s="16"/>
      <c r="N35" s="16"/>
      <c r="O35" s="27"/>
      <c r="P35" s="16"/>
      <c r="Q35" s="16"/>
      <c r="R35" s="16"/>
      <c r="S35" s="16"/>
      <c r="T35" s="16"/>
    </row>
    <row r="36" s="18" customFormat="true" ht="14.25" hidden="false" customHeight="false" outlineLevel="0" collapsed="false">
      <c r="A36" s="16"/>
      <c r="B36" s="16"/>
      <c r="C36" s="16"/>
      <c r="D36" s="20"/>
      <c r="E36" s="16" t="s">
        <v>50</v>
      </c>
      <c r="F36" s="16"/>
      <c r="G36" s="16"/>
      <c r="H36" s="27"/>
      <c r="I36" s="16"/>
      <c r="J36" s="20"/>
      <c r="K36" s="16" t="s">
        <v>51</v>
      </c>
      <c r="L36" s="16"/>
      <c r="M36" s="16"/>
      <c r="N36" s="16"/>
      <c r="O36" s="27" t="n">
        <f aca="false">+P10</f>
        <v>-500</v>
      </c>
      <c r="P36" s="16"/>
      <c r="Q36" s="16"/>
      <c r="R36" s="16"/>
      <c r="S36" s="16"/>
      <c r="T36" s="16"/>
    </row>
    <row r="37" s="18" customFormat="true" ht="14.25" hidden="false" customHeight="false" outlineLevel="0" collapsed="false">
      <c r="A37" s="16"/>
      <c r="B37" s="16"/>
      <c r="C37" s="16"/>
      <c r="D37" s="20"/>
      <c r="E37" s="16"/>
      <c r="F37" s="16"/>
      <c r="G37" s="16"/>
      <c r="H37" s="27"/>
      <c r="I37" s="16"/>
      <c r="J37" s="20"/>
      <c r="K37" s="16" t="s">
        <v>52</v>
      </c>
      <c r="L37" s="16"/>
      <c r="M37" s="16"/>
      <c r="N37" s="16"/>
      <c r="O37" s="27"/>
      <c r="P37" s="16"/>
      <c r="Q37" s="16"/>
      <c r="R37" s="16"/>
      <c r="S37" s="16"/>
      <c r="T37" s="16"/>
    </row>
    <row r="38" s="18" customFormat="true" ht="14.25" hidden="false" customHeight="false" outlineLevel="0" collapsed="false">
      <c r="A38" s="16"/>
      <c r="B38" s="16"/>
      <c r="C38" s="16"/>
      <c r="D38" s="20"/>
      <c r="E38" s="16"/>
      <c r="F38" s="16"/>
      <c r="G38" s="16"/>
      <c r="H38" s="27"/>
      <c r="I38" s="16"/>
      <c r="J38" s="20" t="s">
        <v>53</v>
      </c>
      <c r="K38" s="16"/>
      <c r="L38" s="16"/>
      <c r="M38" s="16"/>
      <c r="N38" s="16"/>
      <c r="O38" s="33" t="n">
        <f aca="false">P16</f>
        <v>-1600</v>
      </c>
      <c r="P38" s="16"/>
      <c r="Q38" s="16"/>
      <c r="R38" s="16"/>
      <c r="S38" s="16"/>
      <c r="T38" s="16"/>
    </row>
    <row r="39" s="18" customFormat="true" ht="14.25" hidden="false" customHeight="false" outlineLevel="0" collapsed="false">
      <c r="A39" s="16"/>
      <c r="B39" s="16"/>
      <c r="C39" s="16"/>
      <c r="D39" s="25" t="s">
        <v>54</v>
      </c>
      <c r="E39" s="32"/>
      <c r="F39" s="32"/>
      <c r="G39" s="32"/>
      <c r="H39" s="26" t="n">
        <f aca="false">+H40+H46+H51</f>
        <v>40100</v>
      </c>
      <c r="I39" s="16"/>
      <c r="J39" s="25" t="s">
        <v>55</v>
      </c>
      <c r="K39" s="32"/>
      <c r="L39" s="32"/>
      <c r="M39" s="32"/>
      <c r="N39" s="32"/>
      <c r="O39" s="26" t="n">
        <f aca="false">+O28+O30+O38</f>
        <v>4300</v>
      </c>
      <c r="P39" s="16"/>
      <c r="Q39" s="16"/>
      <c r="R39" s="16"/>
      <c r="S39" s="16"/>
      <c r="T39" s="16"/>
    </row>
    <row r="40" s="18" customFormat="true" ht="14.25" hidden="false" customHeight="false" outlineLevel="0" collapsed="false">
      <c r="A40" s="16"/>
      <c r="B40" s="16"/>
      <c r="C40" s="16"/>
      <c r="D40" s="20" t="s">
        <v>56</v>
      </c>
      <c r="E40" s="16"/>
      <c r="F40" s="16"/>
      <c r="G40" s="16"/>
      <c r="H40" s="27" t="n">
        <f aca="false">+H41+H42+H43+H44</f>
        <v>835</v>
      </c>
      <c r="I40" s="16"/>
      <c r="J40" s="20"/>
      <c r="K40" s="16"/>
      <c r="L40" s="16"/>
      <c r="M40" s="16"/>
      <c r="N40" s="16"/>
      <c r="O40" s="30"/>
      <c r="P40" s="16"/>
      <c r="Q40" s="16"/>
      <c r="R40" s="16"/>
      <c r="S40" s="16"/>
      <c r="T40" s="16"/>
    </row>
    <row r="41" s="18" customFormat="true" ht="14.25" hidden="false" customHeight="false" outlineLevel="0" collapsed="false">
      <c r="A41" s="16"/>
      <c r="B41" s="16"/>
      <c r="C41" s="16"/>
      <c r="D41" s="20"/>
      <c r="E41" s="16" t="s">
        <v>57</v>
      </c>
      <c r="F41" s="16"/>
      <c r="G41" s="16"/>
      <c r="H41" s="27"/>
      <c r="I41" s="16"/>
      <c r="J41" s="20" t="s">
        <v>58</v>
      </c>
      <c r="K41" s="16"/>
      <c r="L41" s="16"/>
      <c r="M41" s="16"/>
      <c r="N41" s="16"/>
      <c r="O41" s="27"/>
      <c r="P41" s="16"/>
      <c r="Q41" s="16"/>
      <c r="R41" s="16"/>
      <c r="S41" s="16"/>
      <c r="T41" s="16"/>
    </row>
    <row r="42" s="18" customFormat="true" ht="14.25" hidden="false" customHeight="false" outlineLevel="0" collapsed="false">
      <c r="A42" s="16"/>
      <c r="B42" s="16"/>
      <c r="C42" s="16"/>
      <c r="D42" s="20"/>
      <c r="E42" s="16" t="s">
        <v>59</v>
      </c>
      <c r="F42" s="16"/>
      <c r="G42" s="16"/>
      <c r="H42" s="27" t="n">
        <f aca="false">+L19</f>
        <v>35</v>
      </c>
      <c r="I42" s="16"/>
      <c r="J42" s="20" t="s">
        <v>60</v>
      </c>
      <c r="K42" s="16"/>
      <c r="L42" s="16"/>
      <c r="M42" s="16"/>
      <c r="N42" s="16"/>
      <c r="O42" s="34" t="n">
        <f aca="false">+P18</f>
        <v>-35</v>
      </c>
      <c r="P42" s="16"/>
      <c r="Q42" s="16"/>
      <c r="R42" s="16"/>
      <c r="S42" s="16"/>
      <c r="T42" s="16"/>
    </row>
    <row r="43" s="18" customFormat="true" ht="14.25" hidden="false" customHeight="false" outlineLevel="0" collapsed="false">
      <c r="A43" s="16"/>
      <c r="B43" s="16"/>
      <c r="C43" s="16"/>
      <c r="D43" s="20"/>
      <c r="E43" s="16" t="s">
        <v>61</v>
      </c>
      <c r="F43" s="16"/>
      <c r="G43" s="16"/>
      <c r="H43" s="27"/>
      <c r="I43" s="16"/>
      <c r="J43" s="25" t="s">
        <v>62</v>
      </c>
      <c r="K43" s="32"/>
      <c r="L43" s="32"/>
      <c r="M43" s="32"/>
      <c r="N43" s="32"/>
      <c r="O43" s="26" t="n">
        <f aca="false">+O42</f>
        <v>-35</v>
      </c>
      <c r="P43" s="16"/>
      <c r="Q43" s="16"/>
      <c r="R43" s="16"/>
      <c r="S43" s="16"/>
      <c r="T43" s="16"/>
    </row>
    <row r="44" s="18" customFormat="true" ht="14.25" hidden="false" customHeight="false" outlineLevel="0" collapsed="false">
      <c r="A44" s="16"/>
      <c r="B44" s="16"/>
      <c r="C44" s="16"/>
      <c r="D44" s="20"/>
      <c r="E44" s="16" t="s">
        <v>63</v>
      </c>
      <c r="F44" s="16"/>
      <c r="G44" s="16"/>
      <c r="H44" s="27" t="n">
        <f aca="false">+M19</f>
        <v>800</v>
      </c>
      <c r="I44" s="16"/>
      <c r="J44" s="20"/>
      <c r="K44" s="16"/>
      <c r="L44" s="16"/>
      <c r="M44" s="16"/>
      <c r="N44" s="16"/>
      <c r="O44" s="27"/>
      <c r="P44" s="16"/>
      <c r="Q44" s="16"/>
      <c r="R44" s="16"/>
      <c r="S44" s="16"/>
      <c r="T44" s="16"/>
    </row>
    <row r="45" s="18" customFormat="true" ht="14.25" hidden="false" customHeight="false" outlineLevel="0" collapsed="false">
      <c r="A45" s="16"/>
      <c r="B45" s="16"/>
      <c r="C45" s="16"/>
      <c r="D45" s="20"/>
      <c r="E45" s="16"/>
      <c r="F45" s="16"/>
      <c r="G45" s="16"/>
      <c r="H45" s="27"/>
      <c r="I45" s="16"/>
      <c r="J45" s="20" t="s">
        <v>64</v>
      </c>
      <c r="K45" s="16"/>
      <c r="L45" s="16"/>
      <c r="M45" s="16"/>
      <c r="N45" s="16"/>
      <c r="O45" s="27" t="n">
        <f aca="false">+O39+O43</f>
        <v>4265</v>
      </c>
      <c r="P45" s="16"/>
      <c r="Q45" s="16"/>
      <c r="R45" s="16"/>
      <c r="S45" s="16"/>
      <c r="T45" s="16"/>
    </row>
    <row r="46" s="18" customFormat="true" ht="14.25" hidden="false" customHeight="false" outlineLevel="0" collapsed="false">
      <c r="A46" s="16"/>
      <c r="B46" s="16"/>
      <c r="C46" s="16"/>
      <c r="D46" s="20" t="s">
        <v>5</v>
      </c>
      <c r="E46" s="16"/>
      <c r="F46" s="16"/>
      <c r="G46" s="16"/>
      <c r="H46" s="27" t="n">
        <f aca="false">+H47+H48+H49</f>
        <v>5000</v>
      </c>
      <c r="I46" s="16"/>
      <c r="J46" s="20" t="s">
        <v>65</v>
      </c>
      <c r="K46" s="16"/>
      <c r="L46" s="16"/>
      <c r="M46" s="16"/>
      <c r="N46" s="16"/>
      <c r="O46" s="35"/>
      <c r="P46" s="16"/>
      <c r="Q46" s="16"/>
      <c r="R46" s="16"/>
      <c r="S46" s="16"/>
      <c r="T46" s="16"/>
    </row>
    <row r="47" s="18" customFormat="true" ht="14.25" hidden="false" customHeight="false" outlineLevel="0" collapsed="false">
      <c r="A47" s="16"/>
      <c r="B47" s="16"/>
      <c r="C47" s="16"/>
      <c r="D47" s="20"/>
      <c r="E47" s="16" t="s">
        <v>66</v>
      </c>
      <c r="F47" s="16"/>
      <c r="G47" s="16"/>
      <c r="H47" s="27" t="n">
        <f aca="false">+N19</f>
        <v>5000</v>
      </c>
      <c r="I47" s="16"/>
      <c r="J47" s="25" t="s">
        <v>67</v>
      </c>
      <c r="K47" s="32"/>
      <c r="L47" s="32"/>
      <c r="M47" s="32"/>
      <c r="N47" s="32"/>
      <c r="O47" s="26" t="n">
        <f aca="false">+O45</f>
        <v>4265</v>
      </c>
      <c r="P47" s="16"/>
      <c r="Q47" s="16"/>
      <c r="R47" s="16"/>
      <c r="S47" s="16"/>
      <c r="T47" s="16"/>
    </row>
    <row r="48" s="18" customFormat="true" ht="14.25" hidden="false" customHeight="false" outlineLevel="0" collapsed="false">
      <c r="A48" s="16"/>
      <c r="B48" s="16"/>
      <c r="C48" s="16"/>
      <c r="D48" s="20"/>
      <c r="E48" s="16" t="s">
        <v>68</v>
      </c>
      <c r="F48" s="16"/>
      <c r="G48" s="16"/>
      <c r="H48" s="27"/>
      <c r="I48" s="16"/>
      <c r="J48" s="22"/>
      <c r="K48" s="23"/>
      <c r="L48" s="23"/>
      <c r="M48" s="23"/>
      <c r="N48" s="23"/>
      <c r="O48" s="36"/>
      <c r="P48" s="16"/>
      <c r="Q48" s="16"/>
      <c r="R48" s="16"/>
      <c r="S48" s="16"/>
      <c r="T48" s="16"/>
    </row>
    <row r="49" s="18" customFormat="true" ht="14.25" hidden="false" customHeight="false" outlineLevel="0" collapsed="false">
      <c r="A49" s="16"/>
      <c r="B49" s="16"/>
      <c r="C49" s="16"/>
      <c r="D49" s="20"/>
      <c r="E49" s="16" t="s">
        <v>69</v>
      </c>
      <c r="F49" s="16"/>
      <c r="G49" s="16"/>
      <c r="H49" s="27"/>
      <c r="I49" s="16"/>
      <c r="J49" s="16"/>
      <c r="K49" s="16"/>
      <c r="L49" s="16"/>
      <c r="M49" s="16"/>
      <c r="N49" s="16"/>
      <c r="O49" s="16"/>
      <c r="P49" s="16"/>
      <c r="Q49" s="16"/>
      <c r="R49" s="16"/>
      <c r="S49" s="16"/>
      <c r="T49" s="16"/>
    </row>
    <row r="50" s="18" customFormat="true" ht="14.25" hidden="false" customHeight="false" outlineLevel="0" collapsed="false">
      <c r="A50" s="16"/>
      <c r="B50" s="16"/>
      <c r="C50" s="16"/>
      <c r="D50" s="20"/>
      <c r="E50" s="16"/>
      <c r="F50" s="16"/>
      <c r="G50" s="16"/>
      <c r="H50" s="27"/>
      <c r="I50" s="16"/>
      <c r="J50" s="16"/>
      <c r="K50" s="16"/>
      <c r="L50" s="16"/>
      <c r="M50" s="16"/>
      <c r="N50" s="16"/>
      <c r="O50" s="16"/>
      <c r="P50" s="16"/>
      <c r="Q50" s="16"/>
      <c r="R50" s="16"/>
      <c r="S50" s="16"/>
      <c r="T50" s="16"/>
    </row>
    <row r="51" s="18" customFormat="true" ht="14.25" hidden="false" customHeight="false" outlineLevel="0" collapsed="false">
      <c r="A51" s="16"/>
      <c r="B51" s="16"/>
      <c r="C51" s="16"/>
      <c r="D51" s="37" t="s">
        <v>70</v>
      </c>
      <c r="E51" s="16"/>
      <c r="F51" s="16"/>
      <c r="G51" s="16"/>
      <c r="H51" s="27" t="n">
        <f aca="false">+H52+H53</f>
        <v>34265</v>
      </c>
      <c r="I51" s="16"/>
      <c r="J51" s="16"/>
      <c r="K51" s="16"/>
      <c r="L51" s="16"/>
      <c r="M51" s="16"/>
      <c r="N51" s="16"/>
      <c r="O51" s="16"/>
      <c r="P51" s="16"/>
      <c r="Q51" s="16"/>
      <c r="R51" s="16"/>
      <c r="S51" s="16"/>
      <c r="T51" s="16"/>
    </row>
    <row r="52" s="18" customFormat="true" ht="14.25" hidden="false" customHeight="false" outlineLevel="0" collapsed="false">
      <c r="A52" s="16"/>
      <c r="B52" s="16"/>
      <c r="C52" s="16"/>
      <c r="D52" s="20"/>
      <c r="E52" s="16" t="s">
        <v>71</v>
      </c>
      <c r="F52" s="16"/>
      <c r="G52" s="16"/>
      <c r="H52" s="27" t="n">
        <f aca="false">+Q19</f>
        <v>30000</v>
      </c>
      <c r="I52" s="16"/>
      <c r="J52" s="16"/>
      <c r="K52" s="16"/>
      <c r="L52" s="16"/>
      <c r="M52" s="16"/>
      <c r="N52" s="16"/>
      <c r="O52" s="16"/>
      <c r="P52" s="16"/>
      <c r="Q52" s="16"/>
      <c r="R52" s="16"/>
      <c r="S52" s="16"/>
      <c r="T52" s="16"/>
    </row>
    <row r="53" s="18" customFormat="true" ht="14.25" hidden="false" customHeight="false" outlineLevel="0" collapsed="false">
      <c r="A53" s="16"/>
      <c r="B53" s="16"/>
      <c r="C53" s="16"/>
      <c r="D53" s="20"/>
      <c r="E53" s="16" t="s">
        <v>21</v>
      </c>
      <c r="F53" s="16"/>
      <c r="G53" s="16"/>
      <c r="H53" s="27" t="n">
        <f aca="false">+O19+P19</f>
        <v>4265</v>
      </c>
      <c r="I53" s="16"/>
      <c r="J53" s="16"/>
      <c r="K53" s="16"/>
      <c r="L53" s="16"/>
      <c r="M53" s="16"/>
      <c r="N53" s="16"/>
      <c r="O53" s="16"/>
      <c r="P53" s="16"/>
      <c r="Q53" s="16"/>
      <c r="R53" s="16"/>
      <c r="S53" s="16"/>
      <c r="T53" s="16"/>
    </row>
    <row r="54" s="18" customFormat="true" ht="14.25" hidden="false" customHeight="false" outlineLevel="0" collapsed="false">
      <c r="A54" s="16"/>
      <c r="B54" s="16"/>
      <c r="C54" s="16"/>
      <c r="D54" s="22"/>
      <c r="E54" s="23"/>
      <c r="F54" s="23"/>
      <c r="G54" s="23"/>
      <c r="H54" s="36"/>
      <c r="I54" s="16"/>
      <c r="J54" s="16"/>
      <c r="K54" s="16"/>
      <c r="L54" s="16"/>
      <c r="M54" s="16"/>
      <c r="N54" s="16"/>
      <c r="O54" s="16"/>
      <c r="P54" s="16"/>
      <c r="Q54" s="16"/>
      <c r="R54" s="16"/>
      <c r="S54" s="16"/>
      <c r="T54" s="16"/>
    </row>
    <row r="55" s="18" customFormat="true" ht="14.25" hidden="false" customHeight="false" outlineLevel="0" collapsed="false">
      <c r="A55" s="16"/>
      <c r="B55" s="16"/>
      <c r="C55" s="16"/>
      <c r="D55" s="16"/>
      <c r="E55" s="16"/>
      <c r="F55" s="16"/>
      <c r="G55" s="16"/>
      <c r="H55" s="16"/>
      <c r="I55" s="16"/>
      <c r="J55" s="16"/>
      <c r="K55" s="16"/>
      <c r="L55" s="16"/>
      <c r="M55" s="16"/>
      <c r="N55" s="16"/>
      <c r="O55" s="16"/>
      <c r="P55" s="16"/>
      <c r="Q55" s="16"/>
      <c r="R55" s="16"/>
      <c r="S55" s="16"/>
      <c r="T55" s="16"/>
    </row>
    <row r="56" s="18" customFormat="true" ht="14.25" hidden="false" customHeight="false" outlineLevel="0" collapsed="false">
      <c r="A56" s="16"/>
      <c r="B56" s="16"/>
      <c r="C56" s="16"/>
      <c r="D56" s="16"/>
      <c r="E56" s="16"/>
      <c r="F56" s="16"/>
      <c r="G56" s="16"/>
      <c r="H56" s="16"/>
      <c r="I56" s="16"/>
      <c r="J56" s="16"/>
      <c r="K56" s="16"/>
      <c r="L56" s="16"/>
      <c r="M56" s="16"/>
      <c r="N56" s="16"/>
      <c r="O56" s="16"/>
      <c r="P56" s="16"/>
      <c r="Q56" s="16"/>
      <c r="R56" s="16"/>
      <c r="S56" s="16"/>
      <c r="T56" s="16"/>
    </row>
    <row r="57" s="18" customFormat="true" ht="14.25" hidden="false" customHeight="false" outlineLevel="0" collapsed="false">
      <c r="A57" s="16"/>
      <c r="B57" s="16"/>
      <c r="C57" s="16"/>
      <c r="D57" s="16"/>
      <c r="E57" s="16"/>
      <c r="F57" s="16"/>
      <c r="G57" s="16"/>
      <c r="H57" s="16"/>
      <c r="I57" s="16"/>
      <c r="J57" s="16"/>
      <c r="K57" s="16"/>
      <c r="L57" s="16"/>
      <c r="M57" s="16"/>
      <c r="N57" s="16"/>
      <c r="O57" s="16"/>
      <c r="P57" s="16"/>
      <c r="Q57" s="16"/>
      <c r="R57" s="16"/>
      <c r="S57" s="16"/>
      <c r="T57" s="16"/>
    </row>
    <row r="58" s="18" customFormat="true" ht="14.25" hidden="false" customHeight="false" outlineLevel="0" collapsed="false">
      <c r="A58" s="16"/>
      <c r="B58" s="16"/>
      <c r="C58" s="16"/>
      <c r="D58" s="16"/>
      <c r="E58" s="16"/>
      <c r="F58" s="16"/>
      <c r="G58" s="16"/>
      <c r="H58" s="16"/>
      <c r="I58" s="16"/>
      <c r="J58" s="16"/>
      <c r="K58" s="16"/>
      <c r="L58" s="16"/>
      <c r="M58" s="16"/>
      <c r="N58" s="16"/>
      <c r="O58" s="16"/>
      <c r="P58" s="16"/>
      <c r="Q58" s="16"/>
      <c r="R58" s="16"/>
      <c r="S58" s="16"/>
      <c r="T58" s="16"/>
    </row>
    <row r="59" s="18" customFormat="true" ht="14.25" hidden="false" customHeight="false" outlineLevel="0" collapsed="false">
      <c r="A59" s="16"/>
      <c r="B59" s="16"/>
      <c r="C59" s="16"/>
      <c r="D59" s="16"/>
      <c r="E59" s="16"/>
      <c r="F59" s="16"/>
      <c r="G59" s="16"/>
      <c r="H59" s="16"/>
      <c r="I59" s="16"/>
      <c r="J59" s="16"/>
      <c r="K59" s="16"/>
      <c r="L59" s="16"/>
      <c r="M59" s="16"/>
      <c r="N59" s="16"/>
      <c r="O59" s="16"/>
      <c r="P59" s="16"/>
      <c r="Q59" s="16"/>
      <c r="R59" s="16"/>
      <c r="S59" s="16"/>
      <c r="T59" s="16"/>
    </row>
    <row r="60" s="18" customFormat="true" ht="14.25" hidden="false" customHeight="false" outlineLevel="0" collapsed="false">
      <c r="A60" s="16"/>
      <c r="B60" s="16"/>
      <c r="C60" s="16"/>
      <c r="D60" s="16"/>
      <c r="E60" s="16"/>
      <c r="F60" s="16"/>
      <c r="G60" s="16"/>
      <c r="H60" s="16"/>
      <c r="I60" s="16"/>
      <c r="J60" s="16"/>
      <c r="K60" s="16"/>
      <c r="L60" s="16"/>
      <c r="M60" s="16"/>
      <c r="N60" s="16"/>
      <c r="O60" s="16"/>
      <c r="P60" s="16"/>
      <c r="Q60" s="16"/>
      <c r="R60" s="16"/>
      <c r="S60" s="16"/>
      <c r="T60" s="16"/>
    </row>
    <row r="61" s="18" customFormat="true" ht="14.25" hidden="false" customHeight="false" outlineLevel="0" collapsed="false">
      <c r="A61" s="16"/>
      <c r="B61" s="16"/>
      <c r="C61" s="16"/>
      <c r="D61" s="16"/>
      <c r="E61" s="16"/>
      <c r="F61" s="16"/>
      <c r="G61" s="16"/>
      <c r="H61" s="16"/>
      <c r="I61" s="16"/>
      <c r="J61" s="16"/>
      <c r="K61" s="16"/>
      <c r="L61" s="16"/>
      <c r="M61" s="16"/>
      <c r="N61" s="16"/>
      <c r="O61" s="16"/>
      <c r="P61" s="16"/>
      <c r="Q61" s="16"/>
      <c r="R61" s="16"/>
      <c r="S61" s="16"/>
      <c r="T61" s="16"/>
    </row>
    <row r="62" s="18" customFormat="true" ht="14.25" hidden="false" customHeight="false" outlineLevel="0" collapsed="false">
      <c r="A62" s="16"/>
      <c r="B62" s="16"/>
      <c r="C62" s="16"/>
      <c r="D62" s="16"/>
      <c r="E62" s="16"/>
      <c r="F62" s="16"/>
      <c r="G62" s="16"/>
      <c r="H62" s="16"/>
      <c r="I62" s="16"/>
      <c r="J62" s="16"/>
      <c r="K62" s="16"/>
      <c r="L62" s="16"/>
      <c r="M62" s="16"/>
      <c r="N62" s="16"/>
      <c r="O62" s="16"/>
      <c r="P62" s="16"/>
      <c r="Q62" s="16"/>
      <c r="R62" s="16"/>
      <c r="S62" s="16"/>
      <c r="T62" s="16"/>
    </row>
    <row r="63" s="18" customFormat="true" ht="14.25" hidden="false" customHeight="false" outlineLevel="0" collapsed="false">
      <c r="A63" s="16"/>
      <c r="B63" s="16"/>
      <c r="C63" s="16"/>
      <c r="D63" s="16"/>
      <c r="E63" s="16"/>
      <c r="F63" s="16"/>
      <c r="G63" s="16"/>
      <c r="H63" s="16"/>
      <c r="I63" s="16"/>
      <c r="J63" s="16"/>
      <c r="K63" s="16"/>
      <c r="L63" s="16"/>
      <c r="M63" s="16"/>
      <c r="N63" s="16"/>
      <c r="O63" s="16"/>
      <c r="P63" s="16"/>
      <c r="Q63" s="16"/>
      <c r="R63" s="16"/>
      <c r="S63" s="16"/>
      <c r="T63" s="16"/>
    </row>
    <row r="64" s="18" customFormat="true" ht="14.25" hidden="false" customHeight="false" outlineLevel="0" collapsed="false">
      <c r="A64" s="16"/>
      <c r="B64" s="16"/>
      <c r="C64" s="16"/>
      <c r="D64" s="16"/>
      <c r="E64" s="16"/>
      <c r="F64" s="16"/>
      <c r="G64" s="16"/>
      <c r="H64" s="16"/>
      <c r="I64" s="16"/>
      <c r="J64" s="16"/>
      <c r="K64" s="16"/>
      <c r="L64" s="16"/>
      <c r="M64" s="16"/>
      <c r="N64" s="16"/>
      <c r="O64" s="16"/>
      <c r="P64" s="16"/>
      <c r="Q64" s="16"/>
      <c r="R64" s="16"/>
      <c r="S64" s="16"/>
      <c r="T64" s="16"/>
    </row>
    <row r="65" s="18" customFormat="true" ht="14.25" hidden="false" customHeight="false" outlineLevel="0" collapsed="false">
      <c r="A65" s="16"/>
      <c r="B65" s="16"/>
      <c r="C65" s="16"/>
      <c r="D65" s="16"/>
      <c r="E65" s="16"/>
      <c r="F65" s="16"/>
      <c r="G65" s="16"/>
      <c r="H65" s="16"/>
      <c r="I65" s="16"/>
      <c r="J65" s="16"/>
      <c r="K65" s="16"/>
      <c r="L65" s="16"/>
      <c r="M65" s="16"/>
      <c r="N65" s="16"/>
      <c r="O65" s="16"/>
      <c r="P65" s="16"/>
      <c r="Q65" s="16"/>
      <c r="R65" s="16"/>
      <c r="S65" s="16"/>
      <c r="T65" s="16"/>
    </row>
    <row r="66" s="18" customFormat="true" ht="14.25" hidden="false" customHeight="false" outlineLevel="0" collapsed="false">
      <c r="A66" s="16"/>
      <c r="B66" s="16"/>
      <c r="C66" s="16"/>
      <c r="D66" s="16"/>
      <c r="E66" s="16"/>
      <c r="F66" s="16"/>
      <c r="G66" s="16"/>
      <c r="H66" s="16"/>
      <c r="I66" s="16"/>
      <c r="J66" s="16"/>
      <c r="K66" s="16"/>
      <c r="L66" s="16"/>
      <c r="M66" s="16"/>
      <c r="N66" s="16"/>
      <c r="O66" s="16"/>
      <c r="P66" s="16"/>
      <c r="Q66" s="16"/>
      <c r="R66" s="16"/>
      <c r="S66" s="16"/>
      <c r="T66" s="16"/>
    </row>
    <row r="67" s="18" customFormat="true" ht="14.25" hidden="false" customHeight="false" outlineLevel="0" collapsed="false">
      <c r="B67" s="38"/>
      <c r="C67" s="38"/>
      <c r="D67" s="38"/>
      <c r="E67" s="38"/>
      <c r="F67" s="38"/>
      <c r="G67" s="38"/>
      <c r="H67" s="38"/>
      <c r="I67" s="38"/>
      <c r="J67" s="38"/>
      <c r="K67" s="38"/>
      <c r="L67" s="38"/>
      <c r="M67" s="38"/>
      <c r="N67" s="38"/>
      <c r="O67" s="38"/>
      <c r="P67" s="38"/>
      <c r="Q67" s="38"/>
      <c r="R67" s="38"/>
    </row>
    <row r="68" s="18" customFormat="true" ht="14.25" hidden="false" customHeight="false" outlineLevel="0" collapsed="false">
      <c r="B68" s="38"/>
      <c r="C68" s="38"/>
      <c r="D68" s="38"/>
      <c r="E68" s="38"/>
      <c r="F68" s="38"/>
      <c r="G68" s="38"/>
      <c r="H68" s="38"/>
      <c r="I68" s="38"/>
      <c r="J68" s="38"/>
      <c r="K68" s="38"/>
      <c r="L68" s="38"/>
      <c r="M68" s="38"/>
      <c r="N68" s="38"/>
      <c r="O68" s="38"/>
      <c r="P68" s="38"/>
      <c r="Q68" s="38"/>
      <c r="R68" s="38"/>
    </row>
    <row r="69" s="18" customFormat="true" ht="14.25" hidden="false" customHeight="false" outlineLevel="0" collapsed="false">
      <c r="B69" s="38"/>
      <c r="C69" s="38"/>
      <c r="D69" s="38"/>
      <c r="E69" s="38"/>
      <c r="F69" s="38"/>
      <c r="G69" s="38"/>
      <c r="H69" s="38"/>
      <c r="I69" s="38"/>
      <c r="J69" s="38"/>
      <c r="K69" s="38"/>
      <c r="L69" s="38"/>
      <c r="M69" s="38"/>
      <c r="N69" s="38"/>
      <c r="O69" s="38"/>
      <c r="P69" s="38"/>
      <c r="Q69" s="38"/>
      <c r="R69" s="38"/>
    </row>
    <row r="70" s="18" customFormat="true" ht="14.25" hidden="false" customHeight="false" outlineLevel="0" collapsed="false">
      <c r="B70" s="38"/>
      <c r="C70" s="38"/>
      <c r="D70" s="38"/>
      <c r="E70" s="38"/>
      <c r="F70" s="38"/>
      <c r="G70" s="38"/>
      <c r="H70" s="38"/>
      <c r="I70" s="38"/>
      <c r="J70" s="38"/>
      <c r="K70" s="38"/>
      <c r="L70" s="38"/>
      <c r="M70" s="38"/>
      <c r="N70" s="38"/>
      <c r="O70" s="38"/>
      <c r="P70" s="38"/>
      <c r="Q70" s="38"/>
      <c r="R70" s="38"/>
    </row>
    <row r="71" s="18" customFormat="true" ht="14.25" hidden="false" customHeight="false" outlineLevel="0" collapsed="false">
      <c r="B71" s="38"/>
      <c r="C71" s="38"/>
      <c r="D71" s="38"/>
      <c r="E71" s="38"/>
      <c r="F71" s="38"/>
      <c r="G71" s="38"/>
      <c r="H71" s="38"/>
      <c r="I71" s="38"/>
      <c r="J71" s="38"/>
      <c r="K71" s="38"/>
      <c r="L71" s="38"/>
      <c r="M71" s="38"/>
      <c r="N71" s="38"/>
      <c r="O71" s="38"/>
      <c r="P71" s="38"/>
      <c r="Q71" s="38"/>
      <c r="R71" s="38"/>
    </row>
    <row r="72" s="18" customFormat="true" ht="14.25" hidden="false" customHeight="false" outlineLevel="0" collapsed="false">
      <c r="B72" s="38"/>
      <c r="C72" s="38"/>
      <c r="D72" s="38"/>
      <c r="E72" s="38"/>
      <c r="F72" s="38"/>
      <c r="G72" s="38"/>
      <c r="H72" s="38"/>
      <c r="I72" s="38"/>
      <c r="J72" s="38"/>
      <c r="K72" s="38"/>
      <c r="L72" s="38"/>
      <c r="M72" s="38"/>
      <c r="N72" s="38"/>
      <c r="O72" s="38"/>
      <c r="P72" s="38"/>
      <c r="Q72" s="38"/>
      <c r="R72" s="38"/>
    </row>
    <row r="73" s="18" customFormat="true" ht="14.25" hidden="false" customHeight="false" outlineLevel="0" collapsed="false">
      <c r="B73" s="38"/>
      <c r="C73" s="38"/>
      <c r="D73" s="38"/>
      <c r="E73" s="38"/>
      <c r="F73" s="38"/>
      <c r="G73" s="38"/>
      <c r="H73" s="38"/>
      <c r="I73" s="38"/>
      <c r="J73" s="38"/>
      <c r="K73" s="38"/>
      <c r="L73" s="38"/>
      <c r="M73" s="38"/>
      <c r="N73" s="38"/>
      <c r="O73" s="38"/>
      <c r="P73" s="38"/>
      <c r="Q73" s="38"/>
      <c r="R73" s="38"/>
    </row>
    <row r="74" s="18" customFormat="true" ht="14.25" hidden="false" customHeight="false" outlineLevel="0" collapsed="false">
      <c r="B74" s="38"/>
      <c r="C74" s="38"/>
      <c r="D74" s="38"/>
      <c r="E74" s="38"/>
      <c r="F74" s="38"/>
      <c r="G74" s="38"/>
      <c r="H74" s="38"/>
      <c r="I74" s="38"/>
      <c r="J74" s="38"/>
      <c r="K74" s="38"/>
      <c r="L74" s="38"/>
      <c r="M74" s="38"/>
      <c r="N74" s="38"/>
      <c r="O74" s="38"/>
      <c r="P74" s="38"/>
      <c r="Q74" s="38"/>
      <c r="R74" s="38"/>
    </row>
    <row r="75" s="18" customFormat="true" ht="14.25" hidden="false" customHeight="false" outlineLevel="0" collapsed="false">
      <c r="B75" s="38"/>
      <c r="C75" s="38"/>
      <c r="D75" s="38"/>
      <c r="E75" s="38"/>
      <c r="F75" s="38"/>
      <c r="G75" s="38"/>
      <c r="H75" s="38"/>
      <c r="I75" s="38"/>
      <c r="J75" s="38"/>
      <c r="K75" s="38"/>
      <c r="L75" s="38"/>
      <c r="M75" s="38"/>
      <c r="N75" s="38"/>
      <c r="O75" s="38"/>
      <c r="P75" s="38"/>
      <c r="Q75" s="38"/>
      <c r="R75" s="38"/>
    </row>
    <row r="76" s="18" customFormat="true" ht="14.25" hidden="false" customHeight="false" outlineLevel="0" collapsed="false">
      <c r="B76" s="38"/>
      <c r="C76" s="38"/>
      <c r="D76" s="38"/>
      <c r="E76" s="38"/>
      <c r="F76" s="38"/>
      <c r="G76" s="38"/>
      <c r="H76" s="38"/>
      <c r="I76" s="38"/>
      <c r="J76" s="38"/>
      <c r="K76" s="38"/>
      <c r="L76" s="38"/>
      <c r="M76" s="38"/>
      <c r="N76" s="38"/>
      <c r="O76" s="38"/>
      <c r="P76" s="38"/>
      <c r="Q76" s="38"/>
      <c r="R76" s="38"/>
    </row>
    <row r="77" s="18" customFormat="true" ht="14.25" hidden="false" customHeight="false" outlineLevel="0" collapsed="false">
      <c r="B77" s="38"/>
      <c r="C77" s="38"/>
      <c r="D77" s="38"/>
      <c r="E77" s="38"/>
      <c r="F77" s="38"/>
      <c r="G77" s="38"/>
      <c r="H77" s="38"/>
      <c r="I77" s="38"/>
      <c r="J77" s="38"/>
      <c r="K77" s="38"/>
      <c r="L77" s="38"/>
      <c r="M77" s="38"/>
      <c r="N77" s="38"/>
      <c r="O77" s="38"/>
      <c r="P77" s="38"/>
      <c r="Q77" s="38"/>
      <c r="R77" s="38"/>
    </row>
    <row r="78" s="18" customFormat="true" ht="14.25" hidden="false" customHeight="false" outlineLevel="0" collapsed="false">
      <c r="B78" s="38"/>
      <c r="C78" s="38"/>
      <c r="D78" s="38"/>
      <c r="E78" s="38"/>
      <c r="F78" s="38"/>
      <c r="G78" s="38"/>
      <c r="H78" s="38"/>
      <c r="I78" s="38"/>
      <c r="J78" s="38"/>
      <c r="K78" s="38"/>
      <c r="L78" s="38"/>
      <c r="M78" s="38"/>
      <c r="N78" s="38"/>
      <c r="O78" s="38"/>
      <c r="P78" s="38"/>
      <c r="Q78" s="38"/>
      <c r="R78" s="38"/>
    </row>
    <row r="79" s="18" customFormat="true" ht="14.25" hidden="false" customHeight="false" outlineLevel="0" collapsed="false">
      <c r="B79" s="38"/>
      <c r="C79" s="38"/>
      <c r="D79" s="38"/>
      <c r="E79" s="38"/>
      <c r="F79" s="38"/>
      <c r="G79" s="38"/>
      <c r="H79" s="38"/>
      <c r="I79" s="38"/>
      <c r="J79" s="38"/>
      <c r="K79" s="38"/>
      <c r="L79" s="38"/>
      <c r="M79" s="38"/>
      <c r="N79" s="38"/>
      <c r="O79" s="38"/>
      <c r="P79" s="38"/>
      <c r="Q79" s="38"/>
      <c r="R79" s="38"/>
    </row>
    <row r="80" s="18" customFormat="true" ht="14.25" hidden="false" customHeight="false" outlineLevel="0" collapsed="false">
      <c r="B80" s="38"/>
      <c r="C80" s="38"/>
      <c r="D80" s="38"/>
      <c r="E80" s="38"/>
      <c r="F80" s="38"/>
      <c r="G80" s="38"/>
      <c r="H80" s="38"/>
      <c r="I80" s="38"/>
      <c r="J80" s="38"/>
      <c r="K80" s="38"/>
      <c r="L80" s="38"/>
      <c r="M80" s="38"/>
      <c r="N80" s="38"/>
      <c r="O80" s="38"/>
      <c r="P80" s="38"/>
      <c r="Q80" s="38"/>
      <c r="R80" s="38"/>
    </row>
    <row r="81" s="18" customFormat="true" ht="14.25" hidden="false" customHeight="false" outlineLevel="0" collapsed="false">
      <c r="B81" s="38"/>
      <c r="C81" s="38"/>
      <c r="D81" s="38"/>
      <c r="E81" s="38"/>
      <c r="F81" s="38"/>
      <c r="G81" s="38"/>
      <c r="H81" s="38"/>
      <c r="I81" s="38"/>
      <c r="J81" s="38"/>
      <c r="K81" s="38"/>
      <c r="L81" s="38"/>
      <c r="M81" s="38"/>
      <c r="N81" s="38"/>
      <c r="O81" s="38"/>
      <c r="P81" s="38"/>
      <c r="Q81" s="38"/>
      <c r="R81" s="38"/>
    </row>
    <row r="82" s="18" customFormat="true" ht="14.25" hidden="false" customHeight="false" outlineLevel="0" collapsed="false">
      <c r="B82" s="38"/>
      <c r="C82" s="38"/>
      <c r="D82" s="38"/>
      <c r="E82" s="38"/>
      <c r="F82" s="38"/>
      <c r="G82" s="38"/>
      <c r="H82" s="38"/>
      <c r="I82" s="38"/>
      <c r="J82" s="38"/>
      <c r="K82" s="38"/>
      <c r="L82" s="38"/>
      <c r="M82" s="38"/>
      <c r="N82" s="38"/>
      <c r="O82" s="38"/>
      <c r="P82" s="38"/>
      <c r="Q82" s="38"/>
      <c r="R82" s="38"/>
    </row>
    <row r="83" s="18" customFormat="true" ht="14.25" hidden="false" customHeight="false" outlineLevel="0" collapsed="false">
      <c r="B83" s="38"/>
      <c r="C83" s="38"/>
      <c r="D83" s="38"/>
      <c r="E83" s="38"/>
      <c r="F83" s="38"/>
      <c r="G83" s="38"/>
      <c r="H83" s="38"/>
      <c r="I83" s="38"/>
      <c r="J83" s="38"/>
      <c r="K83" s="38"/>
      <c r="L83" s="38"/>
      <c r="M83" s="38"/>
      <c r="N83" s="38"/>
      <c r="O83" s="38"/>
      <c r="P83" s="38"/>
      <c r="Q83" s="38"/>
      <c r="R83" s="38"/>
    </row>
    <row r="84" s="18" customFormat="true" ht="14.25" hidden="false" customHeight="false" outlineLevel="0" collapsed="false">
      <c r="B84" s="38"/>
      <c r="C84" s="38"/>
      <c r="D84" s="38"/>
      <c r="E84" s="38"/>
      <c r="F84" s="38"/>
      <c r="G84" s="38"/>
      <c r="H84" s="38"/>
      <c r="I84" s="38"/>
      <c r="J84" s="38"/>
      <c r="K84" s="38"/>
      <c r="L84" s="38"/>
      <c r="M84" s="38"/>
      <c r="N84" s="38"/>
      <c r="O84" s="38"/>
      <c r="P84" s="38"/>
      <c r="Q84" s="38"/>
      <c r="R84" s="38"/>
    </row>
    <row r="85" s="18" customFormat="true" ht="14.25" hidden="false" customHeight="false" outlineLevel="0" collapsed="false">
      <c r="B85" s="38"/>
      <c r="C85" s="38"/>
      <c r="D85" s="38"/>
      <c r="E85" s="38"/>
      <c r="F85" s="38"/>
      <c r="G85" s="38"/>
      <c r="H85" s="38"/>
      <c r="I85" s="38"/>
      <c r="J85" s="38"/>
      <c r="K85" s="38"/>
      <c r="L85" s="38"/>
      <c r="M85" s="38"/>
      <c r="N85" s="38"/>
      <c r="O85" s="38"/>
      <c r="P85" s="38"/>
      <c r="Q85" s="38"/>
      <c r="R85" s="38"/>
    </row>
    <row r="86" s="18" customFormat="true" ht="14.25" hidden="false" customHeight="false" outlineLevel="0" collapsed="false">
      <c r="B86" s="38"/>
      <c r="C86" s="38"/>
      <c r="D86" s="38"/>
      <c r="E86" s="38"/>
      <c r="F86" s="38"/>
      <c r="G86" s="38"/>
      <c r="H86" s="38"/>
      <c r="I86" s="38"/>
      <c r="J86" s="38"/>
      <c r="K86" s="38"/>
      <c r="L86" s="38"/>
      <c r="M86" s="38"/>
      <c r="N86" s="38"/>
      <c r="O86" s="38"/>
      <c r="P86" s="38"/>
      <c r="Q86" s="38"/>
      <c r="R86" s="38"/>
    </row>
    <row r="87" s="18" customFormat="true" ht="14.25" hidden="false" customHeight="false" outlineLevel="0" collapsed="false">
      <c r="B87" s="38"/>
      <c r="C87" s="38"/>
      <c r="D87" s="38"/>
      <c r="E87" s="38"/>
      <c r="F87" s="38"/>
      <c r="G87" s="38"/>
      <c r="H87" s="38"/>
      <c r="I87" s="38"/>
      <c r="J87" s="38"/>
      <c r="K87" s="38"/>
      <c r="L87" s="38"/>
      <c r="M87" s="38"/>
      <c r="N87" s="38"/>
      <c r="O87" s="38"/>
      <c r="P87" s="38"/>
      <c r="Q87" s="38"/>
      <c r="R87" s="38"/>
    </row>
    <row r="88" s="18" customFormat="true" ht="14.25" hidden="false" customHeight="false" outlineLevel="0" collapsed="false">
      <c r="B88" s="38"/>
      <c r="C88" s="38"/>
      <c r="D88" s="38"/>
      <c r="E88" s="38"/>
      <c r="F88" s="38"/>
      <c r="G88" s="38"/>
      <c r="H88" s="38"/>
      <c r="I88" s="38"/>
      <c r="J88" s="38"/>
      <c r="K88" s="38"/>
      <c r="L88" s="38"/>
      <c r="M88" s="38"/>
      <c r="N88" s="38"/>
      <c r="O88" s="38"/>
      <c r="P88" s="38"/>
      <c r="Q88" s="38"/>
      <c r="R88" s="38"/>
    </row>
  </sheetData>
  <mergeCells count="6">
    <mergeCell ref="D3:G3"/>
    <mergeCell ref="H3:I3"/>
    <mergeCell ref="K3:M3"/>
    <mergeCell ref="O3:R3"/>
    <mergeCell ref="D23:H23"/>
    <mergeCell ref="J23:O23"/>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9:H60"/>
  <sheetViews>
    <sheetView showFormulas="false" showGridLines="false" showRowColHeaders="true" showZeros="true" rightToLeft="false" tabSelected="false" showOutlineSymbols="true" defaultGridColor="true" view="normal" topLeftCell="A28" colorId="64" zoomScale="90" zoomScaleNormal="90" zoomScalePageLayoutView="100" workbookViewId="0">
      <selection pane="topLeft" activeCell="K29" activeCellId="0" sqref="K29"/>
    </sheetView>
  </sheetViews>
  <sheetFormatPr defaultColWidth="11.5703125" defaultRowHeight="12.75" zeroHeight="false" outlineLevelRow="0" outlineLevelCol="0"/>
  <cols>
    <col collapsed="false" customWidth="true" hidden="false" outlineLevel="0" max="2" min="2" style="2" width="26.57"/>
    <col collapsed="false" customWidth="true" hidden="false" outlineLevel="0" max="4" min="3" style="2" width="17.29"/>
  </cols>
  <sheetData>
    <row r="9" customFormat="false" ht="12.75" hidden="false" customHeight="false" outlineLevel="0" collapsed="false">
      <c r="B9" s="9" t="s">
        <v>72</v>
      </c>
      <c r="C9" s="39" t="s">
        <v>73</v>
      </c>
    </row>
    <row r="10" customFormat="false" ht="15" hidden="false" customHeight="false" outlineLevel="0" collapsed="false">
      <c r="B10" s="40" t="s">
        <v>57</v>
      </c>
      <c r="C10" s="41" t="n">
        <v>3568</v>
      </c>
      <c r="H10" s="42"/>
    </row>
    <row r="11" customFormat="false" ht="15" hidden="false" customHeight="false" outlineLevel="0" collapsed="false">
      <c r="B11" s="40" t="s">
        <v>39</v>
      </c>
      <c r="C11" s="41" t="n">
        <v>788</v>
      </c>
      <c r="H11" s="42"/>
    </row>
    <row r="12" customFormat="false" ht="15" hidden="false" customHeight="false" outlineLevel="0" collapsed="false">
      <c r="B12" s="40" t="s">
        <v>74</v>
      </c>
      <c r="C12" s="41" t="n">
        <v>1279</v>
      </c>
      <c r="H12" s="42"/>
    </row>
    <row r="13" customFormat="false" ht="15" hidden="false" customHeight="false" outlineLevel="0" collapsed="false">
      <c r="B13" s="40" t="s">
        <v>75</v>
      </c>
      <c r="C13" s="41" t="n">
        <v>640</v>
      </c>
      <c r="H13" s="42"/>
    </row>
    <row r="14" customFormat="false" ht="15" hidden="false" customHeight="false" outlineLevel="0" collapsed="false">
      <c r="B14" s="40" t="s">
        <v>76</v>
      </c>
      <c r="C14" s="41" t="n">
        <v>900</v>
      </c>
      <c r="H14" s="42"/>
    </row>
    <row r="15" customFormat="false" ht="15" hidden="false" customHeight="false" outlineLevel="0" collapsed="false">
      <c r="B15" s="40" t="s">
        <v>77</v>
      </c>
      <c r="C15" s="41" t="n">
        <v>2043</v>
      </c>
      <c r="H15" s="42"/>
    </row>
    <row r="16" customFormat="false" ht="15" hidden="false" customHeight="false" outlineLevel="0" collapsed="false">
      <c r="B16" s="40" t="s">
        <v>78</v>
      </c>
      <c r="C16" s="41" t="n">
        <v>1939</v>
      </c>
      <c r="H16" s="42"/>
    </row>
    <row r="17" customFormat="false" ht="15" hidden="false" customHeight="false" outlineLevel="0" collapsed="false">
      <c r="B17" s="40" t="s">
        <v>79</v>
      </c>
      <c r="C17" s="41" t="n">
        <v>1377</v>
      </c>
      <c r="E17" s="43"/>
      <c r="H17" s="42"/>
    </row>
    <row r="18" customFormat="false" ht="15" hidden="false" customHeight="false" outlineLevel="0" collapsed="false">
      <c r="B18" s="40" t="s">
        <v>80</v>
      </c>
      <c r="C18" s="41" t="n">
        <v>6025</v>
      </c>
      <c r="H18" s="42"/>
    </row>
    <row r="19" customFormat="false" ht="15" hidden="false" customHeight="false" outlineLevel="0" collapsed="false">
      <c r="B19" s="40" t="s">
        <v>81</v>
      </c>
      <c r="C19" s="41" t="n">
        <v>4324</v>
      </c>
      <c r="H19" s="42"/>
    </row>
    <row r="20" customFormat="false" ht="15" hidden="false" customHeight="false" outlineLevel="0" collapsed="false">
      <c r="B20" s="40" t="s">
        <v>82</v>
      </c>
      <c r="C20" s="41" t="n">
        <v>259</v>
      </c>
      <c r="H20" s="42"/>
    </row>
    <row r="21" customFormat="false" ht="15" hidden="false" customHeight="false" outlineLevel="0" collapsed="false">
      <c r="B21" s="44"/>
      <c r="C21" s="45"/>
      <c r="H21" s="42"/>
    </row>
    <row r="24" customFormat="false" ht="12.75" hidden="false" customHeight="false" outlineLevel="0" collapsed="false">
      <c r="A24" s="2" t="s">
        <v>83</v>
      </c>
    </row>
    <row r="28" customFormat="false" ht="13.8" hidden="false" customHeight="false" outlineLevel="0" collapsed="false">
      <c r="B28" s="46" t="s">
        <v>84</v>
      </c>
      <c r="C28" s="46"/>
      <c r="D28" s="46"/>
      <c r="E28" s="46"/>
      <c r="F28" s="46"/>
    </row>
    <row r="29" customFormat="false" ht="12.75" hidden="false" customHeight="false" outlineLevel="0" collapsed="false">
      <c r="B29" s="47"/>
      <c r="C29" s="48"/>
      <c r="D29" s="48"/>
      <c r="E29" s="48"/>
      <c r="F29" s="49"/>
    </row>
    <row r="30" customFormat="false" ht="12.75" hidden="false" customHeight="false" outlineLevel="0" collapsed="false">
      <c r="B30" s="50" t="s">
        <v>85</v>
      </c>
      <c r="C30" s="51"/>
      <c r="D30" s="51"/>
      <c r="E30" s="51"/>
      <c r="F30" s="52" t="s">
        <v>73</v>
      </c>
    </row>
    <row r="31" customFormat="false" ht="13.8" hidden="false" customHeight="false" outlineLevel="0" collapsed="false">
      <c r="B31" s="53" t="s">
        <v>33</v>
      </c>
      <c r="C31" s="48"/>
      <c r="D31" s="48"/>
      <c r="E31" s="48"/>
      <c r="F31" s="54" t="n">
        <f aca="false">+F32+F38</f>
        <v>11571</v>
      </c>
    </row>
    <row r="32" customFormat="false" ht="13.8" hidden="false" customHeight="false" outlineLevel="0" collapsed="false">
      <c r="B32" s="55" t="s">
        <v>35</v>
      </c>
      <c r="C32" s="56"/>
      <c r="D32" s="56"/>
      <c r="E32" s="56"/>
      <c r="F32" s="57" t="n">
        <f aca="false">SUM(F33:F36)</f>
        <v>2967</v>
      </c>
    </row>
    <row r="33" customFormat="false" ht="12.75" hidden="false" customHeight="false" outlineLevel="0" collapsed="false">
      <c r="B33" s="47"/>
      <c r="C33" s="48" t="s">
        <v>37</v>
      </c>
      <c r="D33" s="48"/>
      <c r="E33" s="48"/>
      <c r="F33" s="58" t="n">
        <f aca="false">+C12</f>
        <v>1279</v>
      </c>
    </row>
    <row r="34" customFormat="false" ht="12.75" hidden="false" customHeight="false" outlineLevel="0" collapsed="false">
      <c r="B34" s="47"/>
      <c r="C34" s="48" t="s">
        <v>39</v>
      </c>
      <c r="D34" s="48"/>
      <c r="E34" s="48"/>
      <c r="F34" s="58" t="n">
        <f aca="false">+C11</f>
        <v>788</v>
      </c>
    </row>
    <row r="35" customFormat="false" ht="12.75" hidden="false" customHeight="false" outlineLevel="0" collapsed="false">
      <c r="B35" s="47"/>
      <c r="C35" s="48" t="s">
        <v>10</v>
      </c>
      <c r="D35" s="48"/>
      <c r="E35" s="48"/>
      <c r="F35" s="58" t="n">
        <f aca="false">+C14</f>
        <v>900</v>
      </c>
    </row>
    <row r="36" customFormat="false" ht="12.75" hidden="false" customHeight="false" outlineLevel="0" collapsed="false">
      <c r="B36" s="47"/>
      <c r="C36" s="48" t="s">
        <v>41</v>
      </c>
      <c r="D36" s="48"/>
      <c r="E36" s="48"/>
      <c r="F36" s="58"/>
    </row>
    <row r="37" customFormat="false" ht="12.75" hidden="false" customHeight="false" outlineLevel="0" collapsed="false">
      <c r="B37" s="47"/>
      <c r="C37" s="48"/>
      <c r="D37" s="48"/>
      <c r="E37" s="48"/>
      <c r="F37" s="58"/>
    </row>
    <row r="38" customFormat="false" ht="13.8" hidden="false" customHeight="false" outlineLevel="0" collapsed="false">
      <c r="B38" s="55" t="s">
        <v>44</v>
      </c>
      <c r="C38" s="56"/>
      <c r="D38" s="56"/>
      <c r="E38" s="56"/>
      <c r="F38" s="57" t="n">
        <f aca="false">SUM(F39:F44)</f>
        <v>8604</v>
      </c>
    </row>
    <row r="39" customFormat="false" ht="12.75" hidden="false" customHeight="false" outlineLevel="0" collapsed="false">
      <c r="B39" s="47"/>
      <c r="C39" s="48" t="s">
        <v>46</v>
      </c>
      <c r="D39" s="48"/>
      <c r="E39" s="48"/>
      <c r="F39" s="58" t="n">
        <f aca="false">+C16</f>
        <v>1939</v>
      </c>
    </row>
    <row r="40" customFormat="false" ht="12.75" hidden="false" customHeight="false" outlineLevel="0" collapsed="false">
      <c r="B40" s="47"/>
      <c r="C40" s="2" t="s">
        <v>86</v>
      </c>
      <c r="E40" s="48"/>
      <c r="F40" s="58" t="n">
        <f aca="false">+C18</f>
        <v>6025</v>
      </c>
    </row>
    <row r="41" customFormat="false" ht="12.75" hidden="false" customHeight="false" outlineLevel="0" collapsed="false">
      <c r="B41" s="47"/>
      <c r="C41" s="48" t="s">
        <v>48</v>
      </c>
      <c r="D41" s="48"/>
      <c r="E41" s="48"/>
      <c r="F41" s="58"/>
    </row>
    <row r="42" customFormat="false" ht="12.75" hidden="false" customHeight="false" outlineLevel="0" collapsed="false">
      <c r="B42" s="47"/>
      <c r="C42" s="48" t="s">
        <v>50</v>
      </c>
      <c r="D42" s="48"/>
      <c r="E42" s="48"/>
      <c r="F42" s="58"/>
    </row>
    <row r="43" customFormat="false" ht="12.75" hidden="false" customHeight="false" outlineLevel="0" collapsed="false">
      <c r="B43" s="47"/>
      <c r="C43" s="48" t="s">
        <v>87</v>
      </c>
      <c r="D43" s="48"/>
      <c r="E43" s="48"/>
      <c r="F43" s="58" t="n">
        <f aca="false">+C13</f>
        <v>640</v>
      </c>
    </row>
    <row r="44" customFormat="false" ht="12.75" hidden="false" customHeight="false" outlineLevel="0" collapsed="false">
      <c r="B44" s="47"/>
      <c r="C44" s="48"/>
      <c r="D44" s="48"/>
      <c r="E44" s="48"/>
      <c r="F44" s="58"/>
    </row>
    <row r="45" customFormat="false" ht="13.8" hidden="false" customHeight="false" outlineLevel="0" collapsed="false">
      <c r="B45" s="53" t="s">
        <v>54</v>
      </c>
      <c r="C45" s="59"/>
      <c r="D45" s="59"/>
      <c r="E45" s="59"/>
      <c r="F45" s="54" t="n">
        <f aca="false">+F46+F52+F57</f>
        <v>11571</v>
      </c>
    </row>
    <row r="46" customFormat="false" ht="12.75" hidden="false" customHeight="false" outlineLevel="0" collapsed="false">
      <c r="B46" s="47" t="s">
        <v>56</v>
      </c>
      <c r="C46" s="48"/>
      <c r="D46" s="48"/>
      <c r="E46" s="48"/>
      <c r="F46" s="58" t="n">
        <f aca="false">+SUM(F47:F50)</f>
        <v>3568</v>
      </c>
    </row>
    <row r="47" customFormat="false" ht="12.75" hidden="false" customHeight="false" outlineLevel="0" collapsed="false">
      <c r="B47" s="47"/>
      <c r="C47" s="48" t="s">
        <v>57</v>
      </c>
      <c r="D47" s="48"/>
      <c r="E47" s="48"/>
      <c r="F47" s="58" t="n">
        <f aca="false">+C10</f>
        <v>3568</v>
      </c>
    </row>
    <row r="48" customFormat="false" ht="12.75" hidden="false" customHeight="false" outlineLevel="0" collapsed="false">
      <c r="B48" s="47"/>
      <c r="C48" s="48" t="s">
        <v>59</v>
      </c>
      <c r="D48" s="48"/>
      <c r="E48" s="48"/>
      <c r="F48" s="58"/>
    </row>
    <row r="49" customFormat="false" ht="12.75" hidden="false" customHeight="false" outlineLevel="0" collapsed="false">
      <c r="B49" s="47"/>
      <c r="C49" s="48" t="s">
        <v>61</v>
      </c>
      <c r="D49" s="48"/>
      <c r="E49" s="48"/>
      <c r="F49" s="58"/>
    </row>
    <row r="50" customFormat="false" ht="12.75" hidden="false" customHeight="false" outlineLevel="0" collapsed="false">
      <c r="B50" s="47"/>
      <c r="C50" s="48" t="s">
        <v>63</v>
      </c>
      <c r="D50" s="48"/>
      <c r="E50" s="48"/>
      <c r="F50" s="58"/>
    </row>
    <row r="51" customFormat="false" ht="12.75" hidden="false" customHeight="false" outlineLevel="0" collapsed="false">
      <c r="B51" s="47"/>
      <c r="C51" s="48"/>
      <c r="D51" s="48"/>
      <c r="E51" s="48"/>
      <c r="F51" s="58"/>
    </row>
    <row r="52" customFormat="false" ht="12.75" hidden="false" customHeight="false" outlineLevel="0" collapsed="false">
      <c r="B52" s="47" t="s">
        <v>5</v>
      </c>
      <c r="C52" s="48"/>
      <c r="D52" s="48"/>
      <c r="E52" s="48"/>
      <c r="F52" s="58" t="n">
        <f aca="false">SUM(F53:F55)</f>
        <v>3420</v>
      </c>
    </row>
    <row r="53" customFormat="false" ht="12.75" hidden="false" customHeight="false" outlineLevel="0" collapsed="false">
      <c r="B53" s="47"/>
      <c r="C53" s="48" t="s">
        <v>66</v>
      </c>
      <c r="D53" s="48"/>
      <c r="E53" s="48"/>
      <c r="F53" s="58" t="n">
        <f aca="false">+C15</f>
        <v>2043</v>
      </c>
    </row>
    <row r="54" customFormat="false" ht="12.75" hidden="false" customHeight="false" outlineLevel="0" collapsed="false">
      <c r="B54" s="47"/>
      <c r="C54" s="48" t="s">
        <v>68</v>
      </c>
      <c r="D54" s="48"/>
      <c r="E54" s="48"/>
      <c r="F54" s="58"/>
    </row>
    <row r="55" customFormat="false" ht="12.75" hidden="false" customHeight="false" outlineLevel="0" collapsed="false">
      <c r="B55" s="47"/>
      <c r="C55" s="2" t="s">
        <v>88</v>
      </c>
      <c r="D55" s="48"/>
      <c r="E55" s="48"/>
      <c r="F55" s="58" t="n">
        <f aca="false">+C17</f>
        <v>1377</v>
      </c>
    </row>
    <row r="56" customFormat="false" ht="12.75" hidden="false" customHeight="false" outlineLevel="0" collapsed="false">
      <c r="B56" s="47"/>
      <c r="C56" s="48"/>
      <c r="D56" s="48"/>
      <c r="E56" s="48"/>
      <c r="F56" s="58"/>
    </row>
    <row r="57" customFormat="false" ht="13.8" hidden="false" customHeight="false" outlineLevel="0" collapsed="false">
      <c r="B57" s="60" t="s">
        <v>70</v>
      </c>
      <c r="C57" s="48"/>
      <c r="D57" s="48"/>
      <c r="E57" s="48"/>
      <c r="F57" s="58" t="n">
        <f aca="false">SUM(F58:F59)</f>
        <v>4583</v>
      </c>
    </row>
    <row r="58" customFormat="false" ht="12.75" hidden="false" customHeight="false" outlineLevel="0" collapsed="false">
      <c r="B58" s="47"/>
      <c r="C58" s="48" t="s">
        <v>71</v>
      </c>
      <c r="D58" s="48"/>
      <c r="E58" s="48"/>
      <c r="F58" s="58" t="n">
        <f aca="false">+C20</f>
        <v>259</v>
      </c>
    </row>
    <row r="59" customFormat="false" ht="12.75" hidden="false" customHeight="false" outlineLevel="0" collapsed="false">
      <c r="B59" s="47"/>
      <c r="C59" s="48" t="s">
        <v>21</v>
      </c>
      <c r="D59" s="48"/>
      <c r="E59" s="48"/>
      <c r="F59" s="58" t="n">
        <f aca="false">+C19</f>
        <v>4324</v>
      </c>
    </row>
    <row r="60" customFormat="false" ht="12.75" hidden="false" customHeight="false" outlineLevel="0" collapsed="false">
      <c r="B60" s="50"/>
      <c r="C60" s="51"/>
      <c r="D60" s="51"/>
      <c r="E60" s="51"/>
      <c r="F60" s="61"/>
    </row>
  </sheetData>
  <mergeCells count="1">
    <mergeCell ref="B28:F28"/>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Roman,Regular"&amp;12&amp;A</oddHeader>
    <oddFooter>&amp;C&amp;"Times New Roman,Regular"&amp;12Page &amp;P</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7:H39"/>
  <sheetViews>
    <sheetView showFormulas="false" showGridLines="false" showRowColHeaders="true" showZeros="true" rightToLeft="false" tabSelected="false" showOutlineSymbols="true" defaultGridColor="true" view="normal" topLeftCell="A4" colorId="64" zoomScale="90" zoomScaleNormal="90" zoomScalePageLayoutView="100" workbookViewId="0">
      <selection pane="topLeft" activeCell="L13" activeCellId="0" sqref="L13"/>
    </sheetView>
  </sheetViews>
  <sheetFormatPr defaultColWidth="8.71484375" defaultRowHeight="12.75" zeroHeight="false" outlineLevelRow="0" outlineLevelCol="0"/>
  <cols>
    <col collapsed="false" customWidth="true" hidden="false" outlineLevel="0" max="2" min="2" style="2" width="40.14"/>
    <col collapsed="false" customWidth="true" hidden="false" outlineLevel="0" max="3" min="3" style="2" width="22.29"/>
    <col collapsed="false" customWidth="true" hidden="false" outlineLevel="0" max="7" min="7" style="2" width="14.57"/>
  </cols>
  <sheetData>
    <row r="7" customFormat="false" ht="12.75" hidden="false" customHeight="false" outlineLevel="0" collapsed="false">
      <c r="B7" s="9" t="s">
        <v>72</v>
      </c>
      <c r="C7" s="39" t="s">
        <v>89</v>
      </c>
    </row>
    <row r="8" customFormat="false" ht="12.75" hidden="false" customHeight="false" outlineLevel="0" collapsed="false">
      <c r="B8" s="62" t="s">
        <v>90</v>
      </c>
      <c r="C8" s="63" t="n">
        <v>51692</v>
      </c>
    </row>
    <row r="9" customFormat="false" ht="12.75" hidden="false" customHeight="false" outlineLevel="0" collapsed="false">
      <c r="B9" s="62" t="s">
        <v>91</v>
      </c>
      <c r="C9" s="63" t="n">
        <v>71</v>
      </c>
    </row>
    <row r="10" customFormat="false" ht="12.75" hidden="false" customHeight="false" outlineLevel="0" collapsed="false">
      <c r="B10" s="62" t="s">
        <v>92</v>
      </c>
      <c r="C10" s="63" t="n">
        <v>2714</v>
      </c>
    </row>
    <row r="11" customFormat="false" ht="12.75" hidden="false" customHeight="false" outlineLevel="0" collapsed="false">
      <c r="B11" s="62" t="s">
        <v>93</v>
      </c>
      <c r="C11" s="63" t="n">
        <v>72184</v>
      </c>
    </row>
    <row r="12" customFormat="false" ht="12.75" hidden="false" customHeight="false" outlineLevel="0" collapsed="false">
      <c r="B12" s="62"/>
      <c r="C12" s="63"/>
    </row>
    <row r="13" customFormat="false" ht="12.75" hidden="false" customHeight="false" outlineLevel="0" collapsed="false">
      <c r="B13" s="62" t="s">
        <v>94</v>
      </c>
      <c r="C13" s="63" t="n">
        <v>4294</v>
      </c>
      <c r="F13" s="62"/>
      <c r="G13" s="64"/>
    </row>
    <row r="14" customFormat="false" ht="12.75" hidden="false" customHeight="false" outlineLevel="0" collapsed="false">
      <c r="B14" s="62" t="s">
        <v>95</v>
      </c>
      <c r="C14" s="63" t="n">
        <v>1580</v>
      </c>
    </row>
    <row r="15" customFormat="false" ht="12.75" hidden="false" customHeight="false" outlineLevel="0" collapsed="false">
      <c r="B15" s="62" t="s">
        <v>96</v>
      </c>
      <c r="C15" s="63" t="n">
        <v>16561</v>
      </c>
    </row>
    <row r="16" customFormat="false" ht="12.75" hidden="false" customHeight="false" outlineLevel="0" collapsed="false">
      <c r="B16" s="65" t="s">
        <v>97</v>
      </c>
      <c r="C16" s="66" t="n">
        <v>72618</v>
      </c>
    </row>
    <row r="19" customFormat="false" ht="12.75" hidden="false" customHeight="false" outlineLevel="0" collapsed="false">
      <c r="A19" s="2" t="s">
        <v>83</v>
      </c>
    </row>
    <row r="21" customFormat="false" ht="13.8" hidden="false" customHeight="false" outlineLevel="0" collapsed="false">
      <c r="B21" s="46" t="s">
        <v>98</v>
      </c>
      <c r="C21" s="46"/>
      <c r="D21" s="46"/>
      <c r="E21" s="46"/>
      <c r="F21" s="46"/>
      <c r="G21" s="46"/>
    </row>
    <row r="22" customFormat="false" ht="12.75" hidden="false" customHeight="false" outlineLevel="0" collapsed="false">
      <c r="B22" s="47"/>
      <c r="C22" s="48"/>
      <c r="D22" s="48"/>
      <c r="E22" s="48"/>
      <c r="F22" s="48"/>
      <c r="G22" s="49"/>
    </row>
    <row r="23" customFormat="false" ht="12.75" hidden="false" customHeight="false" outlineLevel="0" collapsed="false">
      <c r="B23" s="50" t="s">
        <v>32</v>
      </c>
      <c r="C23" s="51"/>
      <c r="D23" s="51"/>
      <c r="E23" s="51"/>
      <c r="F23" s="51"/>
      <c r="G23" s="52" t="s">
        <v>89</v>
      </c>
    </row>
    <row r="24" customFormat="false" ht="12.75" hidden="false" customHeight="false" outlineLevel="0" collapsed="false">
      <c r="B24" s="47" t="s">
        <v>34</v>
      </c>
      <c r="C24" s="48"/>
      <c r="D24" s="48"/>
      <c r="E24" s="48"/>
      <c r="F24" s="48"/>
      <c r="G24" s="58" t="n">
        <f aca="false">+C16</f>
        <v>72618</v>
      </c>
    </row>
    <row r="25" customFormat="false" ht="13.8" hidden="false" customHeight="false" outlineLevel="0" collapsed="false">
      <c r="B25" s="47" t="s">
        <v>90</v>
      </c>
      <c r="C25" s="48"/>
      <c r="D25" s="48"/>
      <c r="E25" s="48"/>
      <c r="F25" s="48"/>
      <c r="G25" s="67" t="n">
        <f aca="false">-C8</f>
        <v>-51692</v>
      </c>
    </row>
    <row r="26" customFormat="false" ht="13.8" hidden="false" customHeight="false" outlineLevel="0" collapsed="false">
      <c r="B26" s="53" t="s">
        <v>99</v>
      </c>
      <c r="C26" s="59"/>
      <c r="D26" s="59"/>
      <c r="E26" s="59"/>
      <c r="F26" s="59"/>
      <c r="G26" s="54" t="n">
        <f aca="false">+G24+G25</f>
        <v>20926</v>
      </c>
    </row>
    <row r="27" customFormat="false" ht="12.75" hidden="false" customHeight="false" outlineLevel="0" collapsed="false">
      <c r="B27" s="47"/>
      <c r="C27" s="48"/>
      <c r="D27" s="48"/>
      <c r="E27" s="48"/>
      <c r="F27" s="48"/>
      <c r="G27" s="58"/>
    </row>
    <row r="28" customFormat="false" ht="12.75" hidden="false" customHeight="false" outlineLevel="0" collapsed="false">
      <c r="B28" s="47" t="s">
        <v>40</v>
      </c>
      <c r="C28" s="48"/>
      <c r="D28" s="48"/>
      <c r="E28" s="48"/>
      <c r="F28" s="48"/>
      <c r="G28" s="58" t="n">
        <f aca="false">-C15</f>
        <v>-16561</v>
      </c>
    </row>
    <row r="29" customFormat="false" ht="13.8" hidden="false" customHeight="false" outlineLevel="0" collapsed="false">
      <c r="B29" s="47" t="s">
        <v>53</v>
      </c>
      <c r="C29" s="48"/>
      <c r="D29" s="48"/>
      <c r="E29" s="48"/>
      <c r="F29" s="48"/>
      <c r="G29" s="68"/>
    </row>
    <row r="30" customFormat="false" ht="13.8" hidden="false" customHeight="false" outlineLevel="0" collapsed="false">
      <c r="B30" s="53" t="s">
        <v>100</v>
      </c>
      <c r="C30" s="59"/>
      <c r="D30" s="59"/>
      <c r="E30" s="59"/>
      <c r="F30" s="59"/>
      <c r="G30" s="54" t="n">
        <f aca="false">G26+G28+G29</f>
        <v>4365</v>
      </c>
    </row>
    <row r="31" customFormat="false" ht="13.8" hidden="false" customHeight="false" outlineLevel="0" collapsed="false">
      <c r="B31" s="47"/>
      <c r="C31" s="48"/>
      <c r="D31" s="48"/>
      <c r="E31" s="48"/>
      <c r="F31" s="48"/>
      <c r="G31" s="57"/>
    </row>
    <row r="32" customFormat="false" ht="12.75" hidden="false" customHeight="false" outlineLevel="0" collapsed="false">
      <c r="B32" s="47" t="s">
        <v>58</v>
      </c>
      <c r="C32" s="48"/>
      <c r="D32" s="48"/>
      <c r="E32" s="48"/>
      <c r="F32" s="48"/>
      <c r="G32" s="58"/>
    </row>
    <row r="33" customFormat="false" ht="12.75" hidden="false" customHeight="false" outlineLevel="0" collapsed="false">
      <c r="B33" s="47" t="s">
        <v>60</v>
      </c>
      <c r="C33" s="48"/>
      <c r="D33" s="48"/>
      <c r="E33" s="48"/>
      <c r="F33" s="48"/>
      <c r="G33" s="69" t="n">
        <f aca="false">-C9</f>
        <v>-71</v>
      </c>
    </row>
    <row r="34" customFormat="false" ht="13.8" hidden="false" customHeight="false" outlineLevel="0" collapsed="false">
      <c r="B34" s="53" t="s">
        <v>62</v>
      </c>
      <c r="C34" s="59"/>
      <c r="D34" s="59"/>
      <c r="E34" s="59"/>
      <c r="F34" s="59"/>
      <c r="G34" s="54" t="n">
        <f aca="false">G33</f>
        <v>-71</v>
      </c>
    </row>
    <row r="35" customFormat="false" ht="12.75" hidden="false" customHeight="false" outlineLevel="0" collapsed="false">
      <c r="B35" s="47"/>
      <c r="C35" s="48"/>
      <c r="D35" s="48"/>
      <c r="E35" s="48"/>
      <c r="F35" s="48"/>
      <c r="G35" s="58"/>
    </row>
    <row r="36" customFormat="false" ht="12.75" hidden="false" customHeight="false" outlineLevel="0" collapsed="false">
      <c r="B36" s="47" t="s">
        <v>64</v>
      </c>
      <c r="C36" s="48"/>
      <c r="D36" s="48"/>
      <c r="E36" s="48"/>
      <c r="F36" s="48"/>
      <c r="G36" s="58" t="n">
        <f aca="false">+G30+G34</f>
        <v>4294</v>
      </c>
    </row>
    <row r="37" customFormat="false" ht="13.8" hidden="false" customHeight="false" outlineLevel="0" collapsed="false">
      <c r="B37" s="47" t="s">
        <v>65</v>
      </c>
      <c r="C37" s="48"/>
      <c r="D37" s="48"/>
      <c r="E37" s="48"/>
      <c r="F37" s="48"/>
      <c r="G37" s="70" t="n">
        <f aca="false">-C14</f>
        <v>-1580</v>
      </c>
    </row>
    <row r="38" customFormat="false" ht="13.8" hidden="false" customHeight="false" outlineLevel="0" collapsed="false">
      <c r="B38" s="53" t="s">
        <v>67</v>
      </c>
      <c r="C38" s="59"/>
      <c r="D38" s="59"/>
      <c r="E38" s="59"/>
      <c r="F38" s="59"/>
      <c r="G38" s="54" t="n">
        <f aca="false">G36+G37</f>
        <v>2714</v>
      </c>
      <c r="H38" s="71"/>
    </row>
    <row r="39" customFormat="false" ht="12.75" hidden="false" customHeight="false" outlineLevel="0" collapsed="false">
      <c r="B39" s="50"/>
      <c r="C39" s="51"/>
      <c r="D39" s="51"/>
      <c r="E39" s="51"/>
      <c r="F39" s="51"/>
      <c r="G39" s="52"/>
    </row>
  </sheetData>
  <mergeCells count="1">
    <mergeCell ref="B21:G21"/>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6:O183"/>
  <sheetViews>
    <sheetView showFormulas="false" showGridLines="false" showRowColHeaders="true" showZeros="true" rightToLeft="false" tabSelected="true" showOutlineSymbols="true" defaultGridColor="true" view="normal" topLeftCell="A145" colorId="64" zoomScale="90" zoomScaleNormal="90" zoomScalePageLayoutView="100" workbookViewId="0">
      <selection pane="topLeft" activeCell="H156" activeCellId="0" sqref="H156"/>
    </sheetView>
  </sheetViews>
  <sheetFormatPr defaultColWidth="8.71484375" defaultRowHeight="15" zeroHeight="false" outlineLevelRow="0" outlineLevelCol="0"/>
  <cols>
    <col collapsed="false" customWidth="false" hidden="false" outlineLevel="0" max="1" min="1" style="72" width="8.71"/>
    <col collapsed="false" customWidth="true" hidden="false" outlineLevel="0" max="2" min="2" style="72" width="33"/>
    <col collapsed="false" customWidth="true" hidden="false" outlineLevel="0" max="3" min="3" style="72" width="36.57"/>
    <col collapsed="false" customWidth="false" hidden="false" outlineLevel="0" max="4" min="4" style="72" width="8.71"/>
    <col collapsed="false" customWidth="true" hidden="false" outlineLevel="0" max="5" min="5" style="72" width="17"/>
    <col collapsed="false" customWidth="true" hidden="false" outlineLevel="0" max="6" min="6" style="72" width="17.86"/>
    <col collapsed="false" customWidth="false" hidden="false" outlineLevel="0" max="7" min="7" style="72" width="8.71"/>
    <col collapsed="false" customWidth="true" hidden="false" outlineLevel="0" max="8" min="8" style="72" width="16.14"/>
    <col collapsed="false" customWidth="false" hidden="false" outlineLevel="0" max="12" min="9" style="72" width="8.71"/>
    <col collapsed="false" customWidth="true" hidden="false" outlineLevel="0" max="13" min="13" style="72" width="10.14"/>
    <col collapsed="false" customWidth="false" hidden="false" outlineLevel="0" max="16384" min="14" style="72" width="8.71"/>
  </cols>
  <sheetData>
    <row r="16" customFormat="false" ht="15" hidden="false" customHeight="false" outlineLevel="0" collapsed="false">
      <c r="B16" s="73" t="s">
        <v>101</v>
      </c>
      <c r="C16" s="73"/>
      <c r="D16" s="73"/>
      <c r="E16" s="73"/>
      <c r="F16" s="73"/>
      <c r="G16" s="74"/>
      <c r="H16" s="73" t="s">
        <v>102</v>
      </c>
      <c r="I16" s="73"/>
      <c r="J16" s="73"/>
      <c r="K16" s="73"/>
      <c r="L16" s="73"/>
      <c r="M16" s="73"/>
    </row>
    <row r="17" customFormat="false" ht="15" hidden="false" customHeight="false" outlineLevel="0" collapsed="false">
      <c r="B17" s="75"/>
      <c r="C17" s="74"/>
      <c r="D17" s="74"/>
      <c r="E17" s="74"/>
      <c r="F17" s="76"/>
      <c r="G17" s="74"/>
      <c r="H17" s="75"/>
      <c r="I17" s="74"/>
      <c r="J17" s="74"/>
      <c r="K17" s="74"/>
      <c r="L17" s="74"/>
      <c r="M17" s="76"/>
    </row>
    <row r="18" customFormat="false" ht="15" hidden="false" customHeight="false" outlineLevel="0" collapsed="false">
      <c r="B18" s="77" t="s">
        <v>31</v>
      </c>
      <c r="C18" s="78"/>
      <c r="D18" s="78"/>
      <c r="E18" s="78"/>
      <c r="F18" s="79"/>
      <c r="G18" s="74"/>
      <c r="H18" s="77" t="s">
        <v>32</v>
      </c>
      <c r="I18" s="78"/>
      <c r="J18" s="78"/>
      <c r="K18" s="78"/>
      <c r="L18" s="78"/>
      <c r="M18" s="79"/>
    </row>
    <row r="19" customFormat="false" ht="15" hidden="false" customHeight="false" outlineLevel="0" collapsed="false">
      <c r="B19" s="80" t="s">
        <v>33</v>
      </c>
      <c r="C19" s="74"/>
      <c r="D19" s="74"/>
      <c r="E19" s="74"/>
      <c r="F19" s="81" t="n">
        <f aca="false">+F20+F26</f>
        <v>40100</v>
      </c>
      <c r="G19" s="74"/>
      <c r="H19" s="75" t="s">
        <v>34</v>
      </c>
      <c r="I19" s="74"/>
      <c r="J19" s="74"/>
      <c r="K19" s="74"/>
      <c r="L19" s="74"/>
      <c r="M19" s="82" t="n">
        <v>8500</v>
      </c>
    </row>
    <row r="20" customFormat="false" ht="15" hidden="false" customHeight="false" outlineLevel="0" collapsed="false">
      <c r="B20" s="83" t="s">
        <v>35</v>
      </c>
      <c r="C20" s="84"/>
      <c r="D20" s="84"/>
      <c r="E20" s="84"/>
      <c r="F20" s="85" t="n">
        <f aca="false">+F21+F22</f>
        <v>20300</v>
      </c>
      <c r="G20" s="74"/>
      <c r="H20" s="75" t="s">
        <v>36</v>
      </c>
      <c r="I20" s="74"/>
      <c r="J20" s="74"/>
      <c r="K20" s="74"/>
      <c r="L20" s="74"/>
      <c r="M20" s="86" t="n">
        <v>-800</v>
      </c>
    </row>
    <row r="21" customFormat="false" ht="15" hidden="false" customHeight="false" outlineLevel="0" collapsed="false">
      <c r="B21" s="75"/>
      <c r="C21" s="74" t="s">
        <v>37</v>
      </c>
      <c r="D21" s="74"/>
      <c r="E21" s="74"/>
      <c r="F21" s="82" t="n">
        <v>17300</v>
      </c>
      <c r="G21" s="74"/>
      <c r="H21" s="80" t="s">
        <v>99</v>
      </c>
      <c r="I21" s="87"/>
      <c r="J21" s="87"/>
      <c r="K21" s="87"/>
      <c r="L21" s="87"/>
      <c r="M21" s="81" t="n">
        <v>7700</v>
      </c>
    </row>
    <row r="22" customFormat="false" ht="15" hidden="false" customHeight="false" outlineLevel="0" collapsed="false">
      <c r="B22" s="75"/>
      <c r="C22" s="74" t="s">
        <v>39</v>
      </c>
      <c r="D22" s="74"/>
      <c r="E22" s="74"/>
      <c r="F22" s="82" t="n">
        <v>3000</v>
      </c>
      <c r="G22" s="74"/>
      <c r="H22" s="75"/>
      <c r="I22" s="74"/>
      <c r="J22" s="74"/>
      <c r="K22" s="74"/>
      <c r="L22" s="74"/>
      <c r="M22" s="82"/>
    </row>
    <row r="23" customFormat="false" ht="15" hidden="false" customHeight="false" outlineLevel="0" collapsed="false">
      <c r="B23" s="75"/>
      <c r="C23" s="74" t="s">
        <v>10</v>
      </c>
      <c r="D23" s="74"/>
      <c r="E23" s="74"/>
      <c r="F23" s="82"/>
      <c r="G23" s="74"/>
      <c r="H23" s="75" t="s">
        <v>40</v>
      </c>
      <c r="I23" s="74"/>
      <c r="J23" s="74"/>
      <c r="K23" s="74"/>
      <c r="L23" s="74"/>
      <c r="M23" s="82" t="n">
        <v>-1800</v>
      </c>
    </row>
    <row r="24" customFormat="false" ht="15" hidden="false" customHeight="false" outlineLevel="0" collapsed="false">
      <c r="B24" s="75"/>
      <c r="C24" s="74" t="s">
        <v>41</v>
      </c>
      <c r="D24" s="74"/>
      <c r="E24" s="74"/>
      <c r="F24" s="82"/>
      <c r="G24" s="74"/>
      <c r="H24" s="75"/>
      <c r="I24" s="74" t="s">
        <v>42</v>
      </c>
      <c r="J24" s="74"/>
      <c r="K24" s="74"/>
      <c r="L24" s="74"/>
      <c r="M24" s="82"/>
    </row>
    <row r="25" customFormat="false" ht="15" hidden="false" customHeight="false" outlineLevel="0" collapsed="false">
      <c r="B25" s="75"/>
      <c r="C25" s="74"/>
      <c r="D25" s="74"/>
      <c r="E25" s="74"/>
      <c r="F25" s="82"/>
      <c r="G25" s="74"/>
      <c r="H25" s="75"/>
      <c r="I25" s="74" t="s">
        <v>43</v>
      </c>
      <c r="J25" s="74"/>
      <c r="K25" s="74"/>
      <c r="L25" s="74"/>
      <c r="M25" s="82" t="n">
        <v>-200</v>
      </c>
    </row>
    <row r="26" customFormat="false" ht="15" hidden="false" customHeight="false" outlineLevel="0" collapsed="false">
      <c r="B26" s="83" t="s">
        <v>44</v>
      </c>
      <c r="C26" s="84"/>
      <c r="D26" s="84"/>
      <c r="E26" s="84"/>
      <c r="F26" s="85" t="n">
        <f aca="false">+F27</f>
        <v>19800</v>
      </c>
      <c r="G26" s="74"/>
      <c r="H26" s="75"/>
      <c r="I26" s="74" t="s">
        <v>45</v>
      </c>
      <c r="J26" s="74"/>
      <c r="K26" s="74"/>
      <c r="L26" s="74"/>
      <c r="M26" s="82" t="n">
        <v>-1100</v>
      </c>
    </row>
    <row r="27" customFormat="false" ht="15" hidden="false" customHeight="false" outlineLevel="0" collapsed="false">
      <c r="B27" s="75"/>
      <c r="C27" s="74" t="s">
        <v>46</v>
      </c>
      <c r="D27" s="74"/>
      <c r="E27" s="74"/>
      <c r="F27" s="82" t="n">
        <v>19800</v>
      </c>
      <c r="G27" s="74"/>
      <c r="H27" s="75"/>
      <c r="I27" s="74" t="s">
        <v>47</v>
      </c>
      <c r="J27" s="74"/>
      <c r="K27" s="74"/>
      <c r="L27" s="74"/>
      <c r="M27" s="82"/>
    </row>
    <row r="28" customFormat="false" ht="15" hidden="false" customHeight="false" outlineLevel="0" collapsed="false">
      <c r="B28" s="75"/>
      <c r="C28" s="74" t="s">
        <v>48</v>
      </c>
      <c r="D28" s="74"/>
      <c r="E28" s="74"/>
      <c r="F28" s="82"/>
      <c r="G28" s="74"/>
      <c r="H28" s="75"/>
      <c r="I28" s="74" t="s">
        <v>49</v>
      </c>
      <c r="J28" s="74"/>
      <c r="K28" s="74"/>
      <c r="L28" s="74"/>
      <c r="M28" s="82"/>
    </row>
    <row r="29" customFormat="false" ht="15" hidden="false" customHeight="false" outlineLevel="0" collapsed="false">
      <c r="B29" s="75"/>
      <c r="C29" s="74" t="s">
        <v>50</v>
      </c>
      <c r="D29" s="74"/>
      <c r="E29" s="74"/>
      <c r="F29" s="82"/>
      <c r="G29" s="74"/>
      <c r="H29" s="75"/>
      <c r="I29" s="74" t="s">
        <v>51</v>
      </c>
      <c r="J29" s="74"/>
      <c r="K29" s="74"/>
      <c r="L29" s="74"/>
      <c r="M29" s="82" t="n">
        <v>-500</v>
      </c>
    </row>
    <row r="30" customFormat="false" ht="15" hidden="false" customHeight="false" outlineLevel="0" collapsed="false">
      <c r="B30" s="75"/>
      <c r="C30" s="74"/>
      <c r="D30" s="74"/>
      <c r="E30" s="74"/>
      <c r="F30" s="82"/>
      <c r="G30" s="74"/>
      <c r="H30" s="75"/>
      <c r="I30" s="74" t="s">
        <v>52</v>
      </c>
      <c r="J30" s="74"/>
      <c r="K30" s="74"/>
      <c r="L30" s="74"/>
      <c r="M30" s="82"/>
    </row>
    <row r="31" customFormat="false" ht="15" hidden="false" customHeight="false" outlineLevel="0" collapsed="false">
      <c r="B31" s="75"/>
      <c r="C31" s="74"/>
      <c r="D31" s="74"/>
      <c r="E31" s="74"/>
      <c r="F31" s="82"/>
      <c r="G31" s="74"/>
      <c r="H31" s="75" t="s">
        <v>53</v>
      </c>
      <c r="I31" s="74"/>
      <c r="J31" s="74"/>
      <c r="K31" s="74"/>
      <c r="L31" s="74"/>
      <c r="M31" s="88" t="n">
        <v>-1600</v>
      </c>
    </row>
    <row r="32" customFormat="false" ht="15" hidden="false" customHeight="false" outlineLevel="0" collapsed="false">
      <c r="B32" s="80" t="s">
        <v>54</v>
      </c>
      <c r="C32" s="87"/>
      <c r="D32" s="87"/>
      <c r="E32" s="87"/>
      <c r="F32" s="81" t="n">
        <f aca="false">+F33+F39+F44</f>
        <v>40100</v>
      </c>
      <c r="G32" s="74"/>
      <c r="H32" s="80" t="s">
        <v>100</v>
      </c>
      <c r="I32" s="87"/>
      <c r="J32" s="87"/>
      <c r="K32" s="87"/>
      <c r="L32" s="87"/>
      <c r="M32" s="81" t="n">
        <v>4300</v>
      </c>
    </row>
    <row r="33" customFormat="false" ht="15" hidden="false" customHeight="false" outlineLevel="0" collapsed="false">
      <c r="B33" s="75" t="s">
        <v>56</v>
      </c>
      <c r="C33" s="74"/>
      <c r="D33" s="74"/>
      <c r="E33" s="74"/>
      <c r="F33" s="82" t="n">
        <f aca="false">+F34+F35+F34+F36+F37</f>
        <v>1901.25</v>
      </c>
      <c r="G33" s="74"/>
      <c r="H33" s="75"/>
      <c r="I33" s="74"/>
      <c r="J33" s="74"/>
      <c r="K33" s="74"/>
      <c r="L33" s="74"/>
      <c r="M33" s="85"/>
    </row>
    <row r="34" customFormat="false" ht="15" hidden="false" customHeight="false" outlineLevel="0" collapsed="false">
      <c r="B34" s="75"/>
      <c r="C34" s="74" t="s">
        <v>57</v>
      </c>
      <c r="D34" s="74"/>
      <c r="E34" s="74"/>
      <c r="F34" s="82"/>
      <c r="G34" s="74"/>
      <c r="H34" s="75" t="s">
        <v>58</v>
      </c>
      <c r="I34" s="74"/>
      <c r="J34" s="74"/>
      <c r="K34" s="74"/>
      <c r="L34" s="74"/>
      <c r="M34" s="82"/>
    </row>
    <row r="35" customFormat="false" ht="15" hidden="false" customHeight="false" outlineLevel="0" collapsed="false">
      <c r="B35" s="75"/>
      <c r="C35" s="74" t="s">
        <v>59</v>
      </c>
      <c r="D35" s="74"/>
      <c r="E35" s="74"/>
      <c r="F35" s="82" t="n">
        <v>35</v>
      </c>
      <c r="G35" s="74"/>
      <c r="H35" s="75" t="s">
        <v>60</v>
      </c>
      <c r="I35" s="74"/>
      <c r="J35" s="74"/>
      <c r="K35" s="74"/>
      <c r="L35" s="74"/>
      <c r="M35" s="89" t="n">
        <v>-35</v>
      </c>
    </row>
    <row r="36" customFormat="false" ht="15" hidden="false" customHeight="false" outlineLevel="0" collapsed="false">
      <c r="B36" s="75"/>
      <c r="C36" s="74" t="s">
        <v>61</v>
      </c>
      <c r="D36" s="74"/>
      <c r="E36" s="74"/>
      <c r="F36" s="82" t="n">
        <f aca="false">+-M39</f>
        <v>1066.25</v>
      </c>
      <c r="G36" s="74"/>
      <c r="H36" s="80" t="s">
        <v>62</v>
      </c>
      <c r="I36" s="87"/>
      <c r="J36" s="87"/>
      <c r="K36" s="87"/>
      <c r="L36" s="87"/>
      <c r="M36" s="81" t="n">
        <v>-35</v>
      </c>
    </row>
    <row r="37" customFormat="false" ht="15" hidden="false" customHeight="false" outlineLevel="0" collapsed="false">
      <c r="B37" s="75"/>
      <c r="C37" s="74" t="s">
        <v>63</v>
      </c>
      <c r="D37" s="74"/>
      <c r="E37" s="74"/>
      <c r="F37" s="82" t="n">
        <v>800</v>
      </c>
      <c r="G37" s="74"/>
      <c r="H37" s="75"/>
      <c r="I37" s="74"/>
      <c r="J37" s="74"/>
      <c r="K37" s="74"/>
      <c r="L37" s="74"/>
      <c r="M37" s="82"/>
    </row>
    <row r="38" customFormat="false" ht="15" hidden="false" customHeight="false" outlineLevel="0" collapsed="false">
      <c r="B38" s="75"/>
      <c r="C38" s="74"/>
      <c r="D38" s="74"/>
      <c r="E38" s="74"/>
      <c r="F38" s="82"/>
      <c r="G38" s="74"/>
      <c r="H38" s="75" t="s">
        <v>64</v>
      </c>
      <c r="I38" s="74"/>
      <c r="J38" s="74"/>
      <c r="K38" s="74"/>
      <c r="L38" s="74"/>
      <c r="M38" s="82" t="n">
        <v>4265</v>
      </c>
    </row>
    <row r="39" customFormat="false" ht="15" hidden="false" customHeight="false" outlineLevel="0" collapsed="false">
      <c r="B39" s="75" t="s">
        <v>5</v>
      </c>
      <c r="C39" s="74"/>
      <c r="D39" s="74"/>
      <c r="E39" s="74"/>
      <c r="F39" s="82" t="n">
        <f aca="false">+F40</f>
        <v>5000</v>
      </c>
      <c r="G39" s="74"/>
      <c r="H39" s="75" t="s">
        <v>65</v>
      </c>
      <c r="I39" s="74"/>
      <c r="J39" s="74"/>
      <c r="K39" s="74"/>
      <c r="L39" s="74"/>
      <c r="M39" s="90" t="n">
        <f aca="false">-M38*0.25</f>
        <v>-1066.25</v>
      </c>
    </row>
    <row r="40" customFormat="false" ht="15" hidden="false" customHeight="false" outlineLevel="0" collapsed="false">
      <c r="B40" s="75"/>
      <c r="C40" s="74" t="s">
        <v>66</v>
      </c>
      <c r="D40" s="74"/>
      <c r="E40" s="74"/>
      <c r="F40" s="82" t="n">
        <v>5000</v>
      </c>
      <c r="G40" s="74"/>
      <c r="H40" s="80" t="s">
        <v>67</v>
      </c>
      <c r="I40" s="87"/>
      <c r="J40" s="87"/>
      <c r="K40" s="87"/>
      <c r="L40" s="87"/>
      <c r="M40" s="81" t="n">
        <f aca="false">M38+M39</f>
        <v>3198.75</v>
      </c>
    </row>
    <row r="41" customFormat="false" ht="15" hidden="false" customHeight="false" outlineLevel="0" collapsed="false">
      <c r="B41" s="75"/>
      <c r="C41" s="74" t="s">
        <v>68</v>
      </c>
      <c r="D41" s="74"/>
      <c r="E41" s="74"/>
      <c r="F41" s="82"/>
      <c r="G41" s="74"/>
      <c r="H41" s="77"/>
      <c r="I41" s="78"/>
      <c r="J41" s="78"/>
      <c r="K41" s="78"/>
      <c r="L41" s="78"/>
      <c r="M41" s="91"/>
    </row>
    <row r="42" customFormat="false" ht="15" hidden="false" customHeight="false" outlineLevel="0" collapsed="false">
      <c r="B42" s="75"/>
      <c r="C42" s="74" t="s">
        <v>69</v>
      </c>
      <c r="D42" s="74"/>
      <c r="E42" s="74"/>
      <c r="F42" s="82"/>
      <c r="G42" s="74"/>
      <c r="H42" s="74"/>
      <c r="I42" s="74"/>
      <c r="J42" s="74"/>
      <c r="K42" s="74"/>
      <c r="L42" s="74"/>
      <c r="M42" s="74"/>
    </row>
    <row r="43" customFormat="false" ht="15" hidden="false" customHeight="false" outlineLevel="0" collapsed="false">
      <c r="B43" s="75"/>
      <c r="C43" s="74"/>
      <c r="D43" s="74"/>
      <c r="E43" s="74"/>
      <c r="F43" s="82"/>
      <c r="G43" s="74"/>
      <c r="H43" s="74"/>
      <c r="I43" s="74"/>
      <c r="J43" s="74"/>
      <c r="K43" s="74"/>
      <c r="L43" s="74"/>
      <c r="M43" s="74"/>
    </row>
    <row r="44" customFormat="false" ht="15" hidden="false" customHeight="false" outlineLevel="0" collapsed="false">
      <c r="B44" s="92" t="s">
        <v>70</v>
      </c>
      <c r="C44" s="74"/>
      <c r="D44" s="74"/>
      <c r="E44" s="74"/>
      <c r="F44" s="82" t="n">
        <f aca="false">+F45+F46</f>
        <v>33198.75</v>
      </c>
      <c r="G44" s="74"/>
      <c r="H44" s="74"/>
      <c r="I44" s="74"/>
      <c r="J44" s="74"/>
      <c r="K44" s="74"/>
      <c r="L44" s="74"/>
      <c r="M44" s="74"/>
    </row>
    <row r="45" customFormat="false" ht="15" hidden="false" customHeight="false" outlineLevel="0" collapsed="false">
      <c r="B45" s="75"/>
      <c r="C45" s="74" t="s">
        <v>71</v>
      </c>
      <c r="D45" s="74"/>
      <c r="E45" s="74"/>
      <c r="F45" s="82" t="n">
        <v>30000</v>
      </c>
      <c r="G45" s="74"/>
      <c r="H45" s="74"/>
      <c r="I45" s="74"/>
      <c r="J45" s="74"/>
      <c r="K45" s="74"/>
      <c r="L45" s="74"/>
      <c r="M45" s="74"/>
    </row>
    <row r="46" customFormat="false" ht="15" hidden="false" customHeight="false" outlineLevel="0" collapsed="false">
      <c r="B46" s="75"/>
      <c r="C46" s="74" t="s">
        <v>21</v>
      </c>
      <c r="D46" s="74"/>
      <c r="E46" s="74"/>
      <c r="F46" s="82" t="n">
        <f aca="false">+M40</f>
        <v>3198.75</v>
      </c>
      <c r="G46" s="74"/>
      <c r="H46" s="74"/>
      <c r="I46" s="74"/>
      <c r="J46" s="74"/>
      <c r="K46" s="74"/>
      <c r="L46" s="74"/>
      <c r="M46" s="74"/>
    </row>
    <row r="47" customFormat="false" ht="15" hidden="false" customHeight="false" outlineLevel="0" collapsed="false">
      <c r="B47" s="77"/>
      <c r="C47" s="78"/>
      <c r="D47" s="78"/>
      <c r="E47" s="78"/>
      <c r="F47" s="91"/>
      <c r="G47" s="74"/>
      <c r="H47" s="74"/>
      <c r="I47" s="74"/>
      <c r="J47" s="74"/>
      <c r="K47" s="74"/>
      <c r="L47" s="74"/>
      <c r="M47" s="74"/>
    </row>
    <row r="49" customFormat="false" ht="15" hidden="false" customHeight="false" outlineLevel="0" collapsed="false">
      <c r="A49" s="72" t="s">
        <v>83</v>
      </c>
    </row>
    <row r="50" customFormat="false" ht="15" hidden="false" customHeight="false" outlineLevel="0" collapsed="false">
      <c r="B50" s="72" t="s">
        <v>103</v>
      </c>
      <c r="C50" s="72" t="s">
        <v>104</v>
      </c>
      <c r="F50" s="93" t="n">
        <f aca="false">F20/F33</f>
        <v>10.6771860618014</v>
      </c>
    </row>
    <row r="51" customFormat="false" ht="15" hidden="false" customHeight="false" outlineLevel="0" collapsed="false">
      <c r="C51" s="72" t="s">
        <v>105</v>
      </c>
      <c r="F51" s="93" t="n">
        <f aca="false">-M35/M19</f>
        <v>0.00411764705882353</v>
      </c>
    </row>
    <row r="52" customFormat="false" ht="15" hidden="false" customHeight="false" outlineLevel="0" collapsed="false">
      <c r="C52" s="72" t="s">
        <v>106</v>
      </c>
      <c r="F52" s="94" t="n">
        <f aca="false">+M32/F19</f>
        <v>0.107231920199501</v>
      </c>
    </row>
    <row r="53" customFormat="false" ht="15" hidden="false" customHeight="false" outlineLevel="0" collapsed="false">
      <c r="C53" s="72" t="s">
        <v>107</v>
      </c>
      <c r="F53" s="94" t="n">
        <f aca="false">+M40/M19</f>
        <v>0.376323529411765</v>
      </c>
    </row>
    <row r="55" customFormat="false" ht="15" hidden="false" customHeight="false" outlineLevel="0" collapsed="false">
      <c r="B55" s="72" t="s">
        <v>108</v>
      </c>
      <c r="C55" s="72" t="s">
        <v>109</v>
      </c>
    </row>
    <row r="56" customFormat="false" ht="15" hidden="false" customHeight="false" outlineLevel="0" collapsed="false">
      <c r="C56" s="95" t="s">
        <v>110</v>
      </c>
      <c r="D56" s="95"/>
      <c r="E56" s="95"/>
      <c r="F56" s="95"/>
      <c r="G56" s="95"/>
      <c r="H56" s="95"/>
    </row>
    <row r="57" customFormat="false" ht="15" hidden="false" customHeight="false" outlineLevel="0" collapsed="false">
      <c r="C57" s="95"/>
      <c r="D57" s="95"/>
      <c r="E57" s="95"/>
      <c r="F57" s="96" t="s">
        <v>8</v>
      </c>
      <c r="G57" s="97" t="s">
        <v>3</v>
      </c>
      <c r="H57" s="98" t="s">
        <v>34</v>
      </c>
    </row>
    <row r="58" customFormat="false" ht="15" hidden="false" customHeight="false" outlineLevel="0" collapsed="false">
      <c r="C58" s="95"/>
      <c r="D58" s="95"/>
      <c r="E58" s="95"/>
      <c r="F58" s="99" t="n">
        <f aca="false">+M19*30%</f>
        <v>2550</v>
      </c>
      <c r="G58" s="100" t="s">
        <v>3</v>
      </c>
      <c r="H58" s="101" t="n">
        <f aca="false">F58</f>
        <v>2550</v>
      </c>
    </row>
    <row r="59" customFormat="false" ht="15" hidden="false" customHeight="false" outlineLevel="0" collapsed="false">
      <c r="C59" s="95"/>
      <c r="D59" s="95"/>
      <c r="E59" s="95"/>
      <c r="F59" s="96"/>
      <c r="G59" s="95"/>
      <c r="H59" s="98"/>
    </row>
    <row r="60" customFormat="false" ht="15" hidden="false" customHeight="false" outlineLevel="0" collapsed="false">
      <c r="C60" s="95" t="s">
        <v>111</v>
      </c>
      <c r="D60" s="95"/>
      <c r="E60" s="95"/>
      <c r="F60" s="96"/>
      <c r="G60" s="95"/>
      <c r="H60" s="98"/>
    </row>
    <row r="61" customFormat="false" ht="15" hidden="false" customHeight="false" outlineLevel="0" collapsed="false">
      <c r="C61" s="95"/>
      <c r="D61" s="95"/>
      <c r="E61" s="95"/>
      <c r="F61" s="96" t="s">
        <v>8</v>
      </c>
      <c r="G61" s="97" t="s">
        <v>3</v>
      </c>
      <c r="H61" s="98" t="s">
        <v>112</v>
      </c>
    </row>
    <row r="62" customFormat="false" ht="15" hidden="false" customHeight="false" outlineLevel="0" collapsed="false">
      <c r="C62" s="95"/>
      <c r="D62" s="95"/>
      <c r="E62" s="95"/>
      <c r="F62" s="99" t="n">
        <f aca="false">+H62</f>
        <v>-40</v>
      </c>
      <c r="G62" s="100" t="s">
        <v>3</v>
      </c>
      <c r="H62" s="101" t="n">
        <f aca="false">5%*M20</f>
        <v>-40</v>
      </c>
    </row>
    <row r="63" customFormat="false" ht="15" hidden="false" customHeight="false" outlineLevel="0" collapsed="false">
      <c r="C63" s="95"/>
      <c r="D63" s="95"/>
      <c r="E63" s="95"/>
      <c r="F63" s="96"/>
      <c r="G63" s="95"/>
      <c r="H63" s="98"/>
    </row>
    <row r="64" customFormat="false" ht="15" hidden="false" customHeight="false" outlineLevel="0" collapsed="false">
      <c r="C64" s="95" t="s">
        <v>113</v>
      </c>
      <c r="D64" s="95"/>
      <c r="E64" s="95"/>
      <c r="F64" s="96"/>
      <c r="G64" s="95"/>
      <c r="H64" s="98"/>
    </row>
    <row r="65" customFormat="false" ht="15" hidden="false" customHeight="false" outlineLevel="0" collapsed="false">
      <c r="C65" s="95"/>
      <c r="D65" s="95"/>
      <c r="E65" s="95"/>
      <c r="F65" s="96" t="s">
        <v>8</v>
      </c>
      <c r="G65" s="97" t="s">
        <v>3</v>
      </c>
      <c r="H65" s="98" t="s">
        <v>42</v>
      </c>
    </row>
    <row r="66" customFormat="false" ht="15" hidden="false" customHeight="false" outlineLevel="0" collapsed="false">
      <c r="C66" s="95"/>
      <c r="D66" s="95"/>
      <c r="E66" s="95"/>
      <c r="F66" s="99" t="n">
        <v>-100</v>
      </c>
      <c r="G66" s="100" t="s">
        <v>3</v>
      </c>
      <c r="H66" s="101" t="n">
        <v>-100</v>
      </c>
    </row>
    <row r="67" customFormat="false" ht="15" hidden="false" customHeight="false" outlineLevel="0" collapsed="false">
      <c r="C67" s="95"/>
      <c r="D67" s="95"/>
      <c r="E67" s="95"/>
      <c r="F67" s="96"/>
      <c r="G67" s="95"/>
      <c r="H67" s="98"/>
    </row>
    <row r="68" customFormat="false" ht="15" hidden="false" customHeight="false" outlineLevel="0" collapsed="false">
      <c r="C68" s="95"/>
      <c r="D68" s="95"/>
      <c r="E68" s="95"/>
      <c r="F68" s="96"/>
      <c r="G68" s="95"/>
      <c r="H68" s="98"/>
    </row>
    <row r="69" customFormat="false" ht="15" hidden="false" customHeight="false" outlineLevel="0" collapsed="false">
      <c r="C69" s="95" t="s">
        <v>114</v>
      </c>
      <c r="D69" s="95"/>
      <c r="E69" s="95"/>
      <c r="F69" s="96" t="s">
        <v>8</v>
      </c>
      <c r="G69" s="97" t="s">
        <v>3</v>
      </c>
      <c r="H69" s="98" t="s">
        <v>45</v>
      </c>
    </row>
    <row r="70" customFormat="false" ht="15" hidden="false" customHeight="false" outlineLevel="0" collapsed="false">
      <c r="C70" s="95"/>
      <c r="D70" s="95"/>
      <c r="E70" s="95"/>
      <c r="F70" s="99" t="n">
        <v>-600</v>
      </c>
      <c r="G70" s="100" t="s">
        <v>3</v>
      </c>
      <c r="H70" s="101" t="n">
        <v>-600</v>
      </c>
    </row>
    <row r="71" customFormat="false" ht="15" hidden="false" customHeight="false" outlineLevel="0" collapsed="false">
      <c r="C71" s="95"/>
      <c r="D71" s="95"/>
      <c r="E71" s="95"/>
      <c r="F71" s="96"/>
      <c r="G71" s="95"/>
      <c r="H71" s="98"/>
      <c r="O71" s="102"/>
    </row>
    <row r="72" customFormat="false" ht="15" hidden="false" customHeight="false" outlineLevel="0" collapsed="false">
      <c r="C72" s="95" t="s">
        <v>115</v>
      </c>
      <c r="D72" s="95"/>
      <c r="E72" s="95" t="s">
        <v>116</v>
      </c>
      <c r="F72" s="98" t="s">
        <v>46</v>
      </c>
      <c r="G72" s="97" t="s">
        <v>3</v>
      </c>
      <c r="H72" s="98" t="s">
        <v>66</v>
      </c>
      <c r="O72" s="102"/>
    </row>
    <row r="73" customFormat="false" ht="15" hidden="false" customHeight="false" outlineLevel="0" collapsed="false">
      <c r="C73" s="95"/>
      <c r="D73" s="95"/>
      <c r="E73" s="95"/>
      <c r="F73" s="99" t="n">
        <f aca="false">50000</f>
        <v>50000</v>
      </c>
      <c r="G73" s="100" t="s">
        <v>3</v>
      </c>
      <c r="H73" s="101" t="n">
        <f aca="false">+F73</f>
        <v>50000</v>
      </c>
    </row>
    <row r="74" customFormat="false" ht="15" hidden="false" customHeight="false" outlineLevel="0" collapsed="false">
      <c r="C74" s="95"/>
      <c r="D74" s="95"/>
      <c r="E74" s="95"/>
      <c r="F74" s="96"/>
      <c r="G74" s="95"/>
      <c r="H74" s="98"/>
    </row>
    <row r="75" customFormat="false" ht="15" hidden="false" customHeight="false" outlineLevel="0" collapsed="false">
      <c r="C75" s="95"/>
      <c r="D75" s="95"/>
      <c r="E75" s="95" t="s">
        <v>117</v>
      </c>
      <c r="F75" s="98" t="s">
        <v>46</v>
      </c>
      <c r="G75" s="97" t="s">
        <v>3</v>
      </c>
      <c r="H75" s="98" t="s">
        <v>43</v>
      </c>
    </row>
    <row r="76" customFormat="false" ht="15" hidden="false" customHeight="false" outlineLevel="0" collapsed="false">
      <c r="C76" s="95"/>
      <c r="D76" s="95"/>
      <c r="E76" s="95"/>
      <c r="F76" s="99" t="n">
        <v>-500</v>
      </c>
      <c r="G76" s="100" t="s">
        <v>3</v>
      </c>
      <c r="H76" s="101" t="n">
        <f aca="false">+F76</f>
        <v>-500</v>
      </c>
    </row>
    <row r="77" customFormat="false" ht="15" hidden="false" customHeight="false" outlineLevel="0" collapsed="false">
      <c r="C77" s="95"/>
      <c r="D77" s="95"/>
      <c r="E77" s="95"/>
      <c r="F77" s="96"/>
      <c r="G77" s="95"/>
      <c r="H77" s="98"/>
    </row>
    <row r="78" customFormat="false" ht="15" hidden="false" customHeight="false" outlineLevel="0" collapsed="false">
      <c r="C78" s="95"/>
      <c r="D78" s="95"/>
      <c r="E78" s="95" t="s">
        <v>118</v>
      </c>
      <c r="F78" s="96" t="s">
        <v>63</v>
      </c>
      <c r="G78" s="97" t="s">
        <v>3</v>
      </c>
      <c r="H78" s="98" t="s">
        <v>60</v>
      </c>
    </row>
    <row r="79" customFormat="false" ht="15" hidden="false" customHeight="false" outlineLevel="0" collapsed="false">
      <c r="C79" s="95"/>
      <c r="D79" s="95"/>
      <c r="E79" s="95"/>
      <c r="F79" s="99" t="n">
        <v>300</v>
      </c>
      <c r="G79" s="100"/>
      <c r="H79" s="101" t="n">
        <v>300</v>
      </c>
    </row>
    <row r="80" customFormat="false" ht="15" hidden="false" customHeight="false" outlineLevel="0" collapsed="false">
      <c r="C80" s="95"/>
      <c r="D80" s="95"/>
      <c r="E80" s="95"/>
      <c r="F80" s="95"/>
      <c r="G80" s="95"/>
      <c r="H80" s="95"/>
    </row>
    <row r="81" customFormat="false" ht="15" hidden="false" customHeight="false" outlineLevel="0" collapsed="false">
      <c r="B81" s="72" t="s">
        <v>119</v>
      </c>
    </row>
    <row r="83" customFormat="false" ht="15" hidden="false" customHeight="false" outlineLevel="0" collapsed="false">
      <c r="B83" s="73" t="s">
        <v>101</v>
      </c>
      <c r="C83" s="73"/>
      <c r="D83" s="73"/>
      <c r="E83" s="73"/>
      <c r="F83" s="73"/>
      <c r="G83" s="74"/>
      <c r="H83" s="73" t="s">
        <v>102</v>
      </c>
      <c r="I83" s="73"/>
      <c r="J83" s="73"/>
      <c r="K83" s="73"/>
      <c r="L83" s="73"/>
      <c r="M83" s="73"/>
    </row>
    <row r="84" customFormat="false" ht="15" hidden="false" customHeight="false" outlineLevel="0" collapsed="false">
      <c r="B84" s="75"/>
      <c r="C84" s="74"/>
      <c r="D84" s="74"/>
      <c r="E84" s="74"/>
      <c r="F84" s="76"/>
      <c r="G84" s="74"/>
      <c r="H84" s="75"/>
      <c r="I84" s="74"/>
      <c r="J84" s="74"/>
      <c r="K84" s="74"/>
      <c r="L84" s="74"/>
      <c r="M84" s="76"/>
    </row>
    <row r="85" customFormat="false" ht="15" hidden="false" customHeight="false" outlineLevel="0" collapsed="false">
      <c r="B85" s="77" t="s">
        <v>31</v>
      </c>
      <c r="C85" s="78"/>
      <c r="D85" s="78"/>
      <c r="E85" s="78"/>
      <c r="F85" s="79"/>
      <c r="G85" s="74"/>
      <c r="H85" s="77" t="s">
        <v>32</v>
      </c>
      <c r="I85" s="78"/>
      <c r="J85" s="78"/>
      <c r="K85" s="78"/>
      <c r="L85" s="78"/>
      <c r="M85" s="79"/>
    </row>
    <row r="86" customFormat="false" ht="15" hidden="false" customHeight="false" outlineLevel="0" collapsed="false">
      <c r="B86" s="80" t="s">
        <v>33</v>
      </c>
      <c r="C86" s="74"/>
      <c r="D86" s="74"/>
      <c r="E86" s="74"/>
      <c r="F86" s="81" t="n">
        <f aca="false">+F87+F93</f>
        <v>41910</v>
      </c>
      <c r="G86" s="74"/>
      <c r="H86" s="75" t="s">
        <v>34</v>
      </c>
      <c r="I86" s="74"/>
      <c r="J86" s="74"/>
      <c r="K86" s="74"/>
      <c r="L86" s="74"/>
      <c r="M86" s="82" t="n">
        <f aca="false">M19+H58</f>
        <v>11050</v>
      </c>
    </row>
    <row r="87" customFormat="false" ht="15" hidden="false" customHeight="false" outlineLevel="0" collapsed="false">
      <c r="B87" s="83" t="s">
        <v>35</v>
      </c>
      <c r="C87" s="84"/>
      <c r="D87" s="84"/>
      <c r="E87" s="84"/>
      <c r="F87" s="85" t="n">
        <f aca="false">SUM(F88:F91)</f>
        <v>22110</v>
      </c>
      <c r="G87" s="74"/>
      <c r="H87" s="75" t="s">
        <v>36</v>
      </c>
      <c r="I87" s="74"/>
      <c r="J87" s="74"/>
      <c r="K87" s="74"/>
      <c r="L87" s="74"/>
      <c r="M87" s="86" t="n">
        <f aca="false">M20+H62</f>
        <v>-840</v>
      </c>
    </row>
    <row r="88" customFormat="false" ht="15" hidden="false" customHeight="false" outlineLevel="0" collapsed="false">
      <c r="B88" s="75"/>
      <c r="C88" s="74" t="s">
        <v>37</v>
      </c>
      <c r="D88" s="74"/>
      <c r="E88" s="74"/>
      <c r="F88" s="82" t="n">
        <f aca="false">F21+F58+F62+F66+F70</f>
        <v>19110</v>
      </c>
      <c r="G88" s="74"/>
      <c r="H88" s="80" t="s">
        <v>99</v>
      </c>
      <c r="I88" s="87"/>
      <c r="J88" s="87"/>
      <c r="K88" s="87"/>
      <c r="L88" s="87"/>
      <c r="M88" s="81" t="n">
        <f aca="false">+M86+M87</f>
        <v>10210</v>
      </c>
    </row>
    <row r="89" customFormat="false" ht="15" hidden="false" customHeight="false" outlineLevel="0" collapsed="false">
      <c r="B89" s="75"/>
      <c r="C89" s="74" t="s">
        <v>39</v>
      </c>
      <c r="D89" s="74"/>
      <c r="E89" s="74"/>
      <c r="F89" s="82" t="n">
        <f aca="false">+F22</f>
        <v>3000</v>
      </c>
      <c r="G89" s="74"/>
      <c r="H89" s="75"/>
      <c r="I89" s="74"/>
      <c r="J89" s="74"/>
      <c r="K89" s="74"/>
      <c r="L89" s="74"/>
      <c r="M89" s="82"/>
    </row>
    <row r="90" customFormat="false" ht="15" hidden="false" customHeight="false" outlineLevel="0" collapsed="false">
      <c r="B90" s="75"/>
      <c r="C90" s="74" t="s">
        <v>10</v>
      </c>
      <c r="D90" s="74"/>
      <c r="E90" s="74"/>
      <c r="F90" s="82"/>
      <c r="G90" s="74"/>
      <c r="H90" s="75" t="s">
        <v>40</v>
      </c>
      <c r="I90" s="74"/>
      <c r="J90" s="74"/>
      <c r="K90" s="74"/>
      <c r="L90" s="74"/>
      <c r="M90" s="82" t="n">
        <f aca="false">SUM(M91:M97)</f>
        <v>-2500</v>
      </c>
    </row>
    <row r="91" customFormat="false" ht="15" hidden="false" customHeight="false" outlineLevel="0" collapsed="false">
      <c r="B91" s="75"/>
      <c r="C91" s="74" t="s">
        <v>41</v>
      </c>
      <c r="D91" s="74"/>
      <c r="E91" s="74"/>
      <c r="F91" s="82"/>
      <c r="G91" s="74"/>
      <c r="H91" s="75"/>
      <c r="I91" s="74" t="s">
        <v>42</v>
      </c>
      <c r="J91" s="74"/>
      <c r="K91" s="74"/>
      <c r="L91" s="74"/>
      <c r="M91" s="82" t="n">
        <f aca="false">+H66</f>
        <v>-100</v>
      </c>
    </row>
    <row r="92" customFormat="false" ht="15" hidden="false" customHeight="false" outlineLevel="0" collapsed="false">
      <c r="B92" s="75"/>
      <c r="C92" s="74"/>
      <c r="D92" s="74"/>
      <c r="E92" s="74"/>
      <c r="F92" s="82"/>
      <c r="G92" s="74"/>
      <c r="H92" s="75"/>
      <c r="I92" s="74" t="s">
        <v>43</v>
      </c>
      <c r="J92" s="74"/>
      <c r="K92" s="74"/>
      <c r="L92" s="74"/>
      <c r="M92" s="82" t="n">
        <f aca="false">M25</f>
        <v>-200</v>
      </c>
    </row>
    <row r="93" customFormat="false" ht="15" hidden="false" customHeight="false" outlineLevel="0" collapsed="false">
      <c r="B93" s="83" t="s">
        <v>44</v>
      </c>
      <c r="C93" s="84"/>
      <c r="D93" s="84"/>
      <c r="E93" s="84"/>
      <c r="F93" s="85" t="n">
        <f aca="false">SUM(F94:F96)</f>
        <v>19800</v>
      </c>
      <c r="G93" s="74"/>
      <c r="H93" s="75"/>
      <c r="I93" s="74" t="s">
        <v>45</v>
      </c>
      <c r="J93" s="74"/>
      <c r="K93" s="74"/>
      <c r="L93" s="74"/>
      <c r="M93" s="82" t="n">
        <f aca="false">M26+H70</f>
        <v>-1700</v>
      </c>
    </row>
    <row r="94" customFormat="false" ht="15" hidden="false" customHeight="false" outlineLevel="0" collapsed="false">
      <c r="B94" s="75"/>
      <c r="C94" s="74" t="s">
        <v>46</v>
      </c>
      <c r="D94" s="74"/>
      <c r="E94" s="74"/>
      <c r="F94" s="82" t="n">
        <f aca="false">+F27</f>
        <v>19800</v>
      </c>
      <c r="G94" s="74"/>
      <c r="H94" s="75"/>
      <c r="I94" s="74" t="s">
        <v>47</v>
      </c>
      <c r="J94" s="74"/>
      <c r="K94" s="74"/>
      <c r="L94" s="74"/>
      <c r="M94" s="82"/>
    </row>
    <row r="95" customFormat="false" ht="15" hidden="false" customHeight="false" outlineLevel="0" collapsed="false">
      <c r="B95" s="75"/>
      <c r="C95" s="74" t="s">
        <v>48</v>
      </c>
      <c r="D95" s="74"/>
      <c r="E95" s="74"/>
      <c r="F95" s="82"/>
      <c r="G95" s="74"/>
      <c r="H95" s="75"/>
      <c r="I95" s="74" t="s">
        <v>49</v>
      </c>
      <c r="J95" s="74"/>
      <c r="K95" s="74"/>
      <c r="L95" s="74"/>
      <c r="M95" s="82"/>
    </row>
    <row r="96" customFormat="false" ht="15" hidden="false" customHeight="false" outlineLevel="0" collapsed="false">
      <c r="B96" s="75"/>
      <c r="C96" s="74" t="s">
        <v>50</v>
      </c>
      <c r="D96" s="74"/>
      <c r="E96" s="74"/>
      <c r="F96" s="82"/>
      <c r="G96" s="74"/>
      <c r="H96" s="75"/>
      <c r="I96" s="74" t="s">
        <v>51</v>
      </c>
      <c r="J96" s="74"/>
      <c r="K96" s="74"/>
      <c r="L96" s="74"/>
      <c r="M96" s="82" t="n">
        <f aca="false">+M29</f>
        <v>-500</v>
      </c>
    </row>
    <row r="97" customFormat="false" ht="15" hidden="false" customHeight="false" outlineLevel="0" collapsed="false">
      <c r="B97" s="75"/>
      <c r="C97" s="74"/>
      <c r="D97" s="74"/>
      <c r="E97" s="74"/>
      <c r="F97" s="82"/>
      <c r="G97" s="74"/>
      <c r="H97" s="75"/>
      <c r="I97" s="74" t="s">
        <v>52</v>
      </c>
      <c r="J97" s="74"/>
      <c r="K97" s="74"/>
      <c r="L97" s="74"/>
      <c r="M97" s="82"/>
    </row>
    <row r="98" customFormat="false" ht="15" hidden="false" customHeight="false" outlineLevel="0" collapsed="false">
      <c r="B98" s="75"/>
      <c r="C98" s="74"/>
      <c r="D98" s="74"/>
      <c r="E98" s="74"/>
      <c r="F98" s="82"/>
      <c r="G98" s="74"/>
      <c r="H98" s="75" t="s">
        <v>53</v>
      </c>
      <c r="I98" s="74"/>
      <c r="J98" s="74"/>
      <c r="K98" s="74"/>
      <c r="L98" s="74"/>
      <c r="M98" s="88" t="n">
        <f aca="false">+M31</f>
        <v>-1600</v>
      </c>
    </row>
    <row r="99" customFormat="false" ht="15" hidden="false" customHeight="false" outlineLevel="0" collapsed="false">
      <c r="B99" s="80" t="s">
        <v>54</v>
      </c>
      <c r="C99" s="87"/>
      <c r="D99" s="87"/>
      <c r="E99" s="87"/>
      <c r="F99" s="81" t="n">
        <f aca="false">+F100+F106+F111</f>
        <v>41910</v>
      </c>
      <c r="G99" s="74"/>
      <c r="H99" s="80" t="s">
        <v>100</v>
      </c>
      <c r="I99" s="87"/>
      <c r="J99" s="87"/>
      <c r="K99" s="87"/>
      <c r="L99" s="87"/>
      <c r="M99" s="81" t="n">
        <f aca="false">+M88+M90+M98</f>
        <v>6110</v>
      </c>
    </row>
    <row r="100" customFormat="false" ht="15" hidden="false" customHeight="false" outlineLevel="0" collapsed="false">
      <c r="B100" s="75" t="s">
        <v>56</v>
      </c>
      <c r="C100" s="74"/>
      <c r="D100" s="74"/>
      <c r="E100" s="74"/>
      <c r="F100" s="82" t="n">
        <f aca="false">SUM(F101:F105)</f>
        <v>2353.75</v>
      </c>
      <c r="G100" s="74"/>
      <c r="H100" s="75"/>
      <c r="I100" s="74"/>
      <c r="J100" s="74"/>
      <c r="K100" s="74"/>
      <c r="L100" s="74"/>
      <c r="M100" s="85"/>
    </row>
    <row r="101" customFormat="false" ht="15" hidden="false" customHeight="false" outlineLevel="0" collapsed="false">
      <c r="B101" s="75"/>
      <c r="C101" s="74" t="s">
        <v>57</v>
      </c>
      <c r="D101" s="74"/>
      <c r="E101" s="74"/>
      <c r="F101" s="82"/>
      <c r="G101" s="74"/>
      <c r="H101" s="75" t="s">
        <v>58</v>
      </c>
      <c r="I101" s="74"/>
      <c r="J101" s="74"/>
      <c r="K101" s="74"/>
      <c r="L101" s="74"/>
      <c r="M101" s="82"/>
    </row>
    <row r="102" customFormat="false" ht="15" hidden="false" customHeight="false" outlineLevel="0" collapsed="false">
      <c r="B102" s="75"/>
      <c r="C102" s="74" t="s">
        <v>59</v>
      </c>
      <c r="D102" s="74"/>
      <c r="E102" s="74"/>
      <c r="F102" s="82" t="n">
        <f aca="false">+F35</f>
        <v>35</v>
      </c>
      <c r="G102" s="74"/>
      <c r="H102" s="75" t="s">
        <v>60</v>
      </c>
      <c r="I102" s="74"/>
      <c r="J102" s="74"/>
      <c r="K102" s="74"/>
      <c r="L102" s="74"/>
      <c r="M102" s="89" t="n">
        <f aca="false">+M35</f>
        <v>-35</v>
      </c>
    </row>
    <row r="103" customFormat="false" ht="15" hidden="false" customHeight="false" outlineLevel="0" collapsed="false">
      <c r="B103" s="75"/>
      <c r="C103" s="74" t="s">
        <v>61</v>
      </c>
      <c r="D103" s="74"/>
      <c r="E103" s="74"/>
      <c r="F103" s="82" t="n">
        <f aca="false">+-M106</f>
        <v>1518.75</v>
      </c>
      <c r="G103" s="74"/>
      <c r="H103" s="80" t="s">
        <v>62</v>
      </c>
      <c r="I103" s="87"/>
      <c r="J103" s="87"/>
      <c r="K103" s="87"/>
      <c r="L103" s="87"/>
      <c r="M103" s="81" t="n">
        <f aca="false">+M101+M102</f>
        <v>-35</v>
      </c>
    </row>
    <row r="104" customFormat="false" ht="15" hidden="false" customHeight="false" outlineLevel="0" collapsed="false">
      <c r="B104" s="75"/>
      <c r="C104" s="74" t="s">
        <v>63</v>
      </c>
      <c r="D104" s="74"/>
      <c r="E104" s="74"/>
      <c r="F104" s="82" t="n">
        <f aca="false">+F37</f>
        <v>800</v>
      </c>
      <c r="G104" s="74"/>
      <c r="H104" s="75"/>
      <c r="I104" s="74"/>
      <c r="J104" s="74"/>
      <c r="K104" s="74"/>
      <c r="L104" s="74"/>
      <c r="M104" s="82"/>
    </row>
    <row r="105" customFormat="false" ht="15" hidden="false" customHeight="false" outlineLevel="0" collapsed="false">
      <c r="B105" s="75"/>
      <c r="C105" s="74"/>
      <c r="D105" s="74"/>
      <c r="E105" s="74"/>
      <c r="F105" s="82"/>
      <c r="G105" s="74"/>
      <c r="H105" s="75" t="s">
        <v>64</v>
      </c>
      <c r="I105" s="74"/>
      <c r="J105" s="74"/>
      <c r="K105" s="74"/>
      <c r="L105" s="74"/>
      <c r="M105" s="82" t="n">
        <f aca="false">+M103+M99</f>
        <v>6075</v>
      </c>
    </row>
    <row r="106" customFormat="false" ht="15" hidden="false" customHeight="false" outlineLevel="0" collapsed="false">
      <c r="B106" s="75" t="s">
        <v>5</v>
      </c>
      <c r="C106" s="74"/>
      <c r="D106" s="74"/>
      <c r="E106" s="74"/>
      <c r="F106" s="82" t="n">
        <f aca="false">SUM(F107:F109)</f>
        <v>5000</v>
      </c>
      <c r="G106" s="74"/>
      <c r="H106" s="75" t="s">
        <v>65</v>
      </c>
      <c r="I106" s="74"/>
      <c r="J106" s="74"/>
      <c r="K106" s="74"/>
      <c r="L106" s="74"/>
      <c r="M106" s="90" t="n">
        <f aca="false">-M105*0.25</f>
        <v>-1518.75</v>
      </c>
    </row>
    <row r="107" customFormat="false" ht="15" hidden="false" customHeight="false" outlineLevel="0" collapsed="false">
      <c r="B107" s="75"/>
      <c r="C107" s="74" t="s">
        <v>66</v>
      </c>
      <c r="D107" s="74"/>
      <c r="E107" s="74"/>
      <c r="F107" s="82" t="n">
        <f aca="false">+F40</f>
        <v>5000</v>
      </c>
      <c r="G107" s="74"/>
      <c r="H107" s="80" t="s">
        <v>67</v>
      </c>
      <c r="I107" s="87"/>
      <c r="J107" s="87"/>
      <c r="K107" s="87"/>
      <c r="L107" s="87"/>
      <c r="M107" s="81" t="n">
        <f aca="false">M105+M106</f>
        <v>4556.25</v>
      </c>
    </row>
    <row r="108" customFormat="false" ht="15" hidden="false" customHeight="false" outlineLevel="0" collapsed="false">
      <c r="B108" s="75"/>
      <c r="C108" s="74" t="s">
        <v>68</v>
      </c>
      <c r="D108" s="74"/>
      <c r="E108" s="74"/>
      <c r="F108" s="82"/>
      <c r="G108" s="74"/>
      <c r="H108" s="77"/>
      <c r="I108" s="78"/>
      <c r="J108" s="78"/>
      <c r="K108" s="78"/>
      <c r="L108" s="78"/>
      <c r="M108" s="91"/>
    </row>
    <row r="109" customFormat="false" ht="15" hidden="false" customHeight="false" outlineLevel="0" collapsed="false">
      <c r="B109" s="75"/>
      <c r="C109" s="74" t="s">
        <v>69</v>
      </c>
      <c r="D109" s="74"/>
      <c r="E109" s="74"/>
      <c r="F109" s="82"/>
      <c r="G109" s="74"/>
      <c r="H109" s="74"/>
      <c r="I109" s="74"/>
      <c r="J109" s="74"/>
      <c r="K109" s="74"/>
      <c r="L109" s="74"/>
      <c r="M109" s="74"/>
    </row>
    <row r="110" customFormat="false" ht="15" hidden="false" customHeight="false" outlineLevel="0" collapsed="false">
      <c r="B110" s="75"/>
      <c r="C110" s="74"/>
      <c r="D110" s="74"/>
      <c r="E110" s="74"/>
      <c r="F110" s="82"/>
      <c r="G110" s="74"/>
      <c r="H110" s="74"/>
      <c r="I110" s="74"/>
      <c r="J110" s="74"/>
      <c r="K110" s="74"/>
      <c r="L110" s="74"/>
      <c r="M110" s="74"/>
    </row>
    <row r="111" customFormat="false" ht="15" hidden="false" customHeight="false" outlineLevel="0" collapsed="false">
      <c r="B111" s="92" t="s">
        <v>70</v>
      </c>
      <c r="C111" s="74"/>
      <c r="D111" s="74"/>
      <c r="E111" s="74"/>
      <c r="F111" s="82" t="n">
        <f aca="false">SUM(F112:F113)</f>
        <v>34556.25</v>
      </c>
      <c r="G111" s="74"/>
      <c r="H111" s="74"/>
      <c r="I111" s="74"/>
      <c r="J111" s="74"/>
      <c r="K111" s="74"/>
      <c r="L111" s="74"/>
      <c r="M111" s="74"/>
    </row>
    <row r="112" customFormat="false" ht="15" hidden="false" customHeight="false" outlineLevel="0" collapsed="false">
      <c r="B112" s="75"/>
      <c r="C112" s="74" t="s">
        <v>71</v>
      </c>
      <c r="D112" s="74"/>
      <c r="E112" s="74"/>
      <c r="F112" s="82" t="n">
        <f aca="false">+F45</f>
        <v>30000</v>
      </c>
      <c r="G112" s="74"/>
      <c r="H112" s="74"/>
      <c r="I112" s="74"/>
      <c r="J112" s="74"/>
      <c r="K112" s="74"/>
      <c r="L112" s="74"/>
      <c r="M112" s="74"/>
    </row>
    <row r="113" customFormat="false" ht="15" hidden="false" customHeight="false" outlineLevel="0" collapsed="false">
      <c r="B113" s="75"/>
      <c r="C113" s="74" t="s">
        <v>21</v>
      </c>
      <c r="D113" s="74"/>
      <c r="E113" s="74"/>
      <c r="F113" s="82" t="n">
        <f aca="false">+M107</f>
        <v>4556.25</v>
      </c>
      <c r="G113" s="74"/>
      <c r="H113" s="74"/>
      <c r="I113" s="74"/>
      <c r="J113" s="74"/>
      <c r="K113" s="74"/>
      <c r="L113" s="74"/>
      <c r="M113" s="74"/>
    </row>
    <row r="114" customFormat="false" ht="15" hidden="false" customHeight="false" outlineLevel="0" collapsed="false">
      <c r="B114" s="77"/>
      <c r="C114" s="78"/>
      <c r="D114" s="78"/>
      <c r="E114" s="78"/>
      <c r="F114" s="91"/>
      <c r="G114" s="74"/>
      <c r="H114" s="74"/>
      <c r="I114" s="74"/>
      <c r="J114" s="74"/>
      <c r="K114" s="74"/>
      <c r="L114" s="74"/>
      <c r="M114" s="74"/>
    </row>
    <row r="117" customFormat="false" ht="15" hidden="false" customHeight="false" outlineLevel="0" collapsed="false">
      <c r="C117" s="72" t="s">
        <v>104</v>
      </c>
      <c r="F117" s="93" t="n">
        <f aca="false">F87/F100</f>
        <v>9.3935209771641</v>
      </c>
    </row>
    <row r="118" customFormat="false" ht="15" hidden="false" customHeight="false" outlineLevel="0" collapsed="false">
      <c r="C118" s="72" t="s">
        <v>105</v>
      </c>
      <c r="F118" s="93" t="n">
        <f aca="false">-M102/M86</f>
        <v>0.00316742081447964</v>
      </c>
    </row>
    <row r="119" customFormat="false" ht="15" hidden="false" customHeight="false" outlineLevel="0" collapsed="false">
      <c r="C119" s="72" t="s">
        <v>106</v>
      </c>
      <c r="F119" s="94" t="n">
        <f aca="false">+M99/F86</f>
        <v>0.145788594607492</v>
      </c>
    </row>
    <row r="120" customFormat="false" ht="15" hidden="false" customHeight="false" outlineLevel="0" collapsed="false">
      <c r="C120" s="72" t="s">
        <v>107</v>
      </c>
      <c r="F120" s="94" t="n">
        <f aca="false">+M107/M86</f>
        <v>0.412330316742081</v>
      </c>
    </row>
    <row r="121" customFormat="false" ht="15" hidden="false" customHeight="false" outlineLevel="0" collapsed="false">
      <c r="B121" s="72" t="s">
        <v>120</v>
      </c>
    </row>
    <row r="123" customFormat="false" ht="15" hidden="false" customHeight="false" outlineLevel="0" collapsed="false">
      <c r="B123" s="73" t="s">
        <v>101</v>
      </c>
      <c r="C123" s="73"/>
      <c r="D123" s="73"/>
      <c r="E123" s="73"/>
      <c r="F123" s="73"/>
      <c r="G123" s="74"/>
      <c r="H123" s="73" t="s">
        <v>102</v>
      </c>
      <c r="I123" s="73"/>
      <c r="J123" s="73"/>
      <c r="K123" s="73"/>
      <c r="L123" s="73"/>
      <c r="M123" s="73"/>
    </row>
    <row r="124" customFormat="false" ht="15" hidden="false" customHeight="false" outlineLevel="0" collapsed="false">
      <c r="B124" s="75"/>
      <c r="C124" s="74"/>
      <c r="D124" s="74"/>
      <c r="E124" s="74"/>
      <c r="F124" s="76"/>
      <c r="G124" s="74"/>
      <c r="H124" s="75"/>
      <c r="I124" s="74"/>
      <c r="J124" s="74"/>
      <c r="K124" s="74"/>
      <c r="L124" s="74"/>
      <c r="M124" s="76"/>
    </row>
    <row r="125" customFormat="false" ht="15" hidden="false" customHeight="false" outlineLevel="0" collapsed="false">
      <c r="B125" s="77" t="s">
        <v>31</v>
      </c>
      <c r="C125" s="78"/>
      <c r="D125" s="78"/>
      <c r="E125" s="78"/>
      <c r="F125" s="79"/>
      <c r="G125" s="74"/>
      <c r="H125" s="77" t="s">
        <v>32</v>
      </c>
      <c r="I125" s="78"/>
      <c r="J125" s="78"/>
      <c r="K125" s="78"/>
      <c r="L125" s="78"/>
      <c r="M125" s="79"/>
    </row>
    <row r="126" customFormat="false" ht="15" hidden="false" customHeight="false" outlineLevel="0" collapsed="false">
      <c r="B126" s="80" t="s">
        <v>33</v>
      </c>
      <c r="C126" s="74"/>
      <c r="D126" s="74"/>
      <c r="E126" s="74"/>
      <c r="F126" s="81" t="n">
        <f aca="false">+F127+F133</f>
        <v>92010</v>
      </c>
      <c r="G126" s="74"/>
      <c r="H126" s="75" t="s">
        <v>34</v>
      </c>
      <c r="I126" s="74"/>
      <c r="J126" s="74"/>
      <c r="K126" s="74"/>
      <c r="L126" s="74"/>
      <c r="M126" s="103" t="n">
        <f aca="false">M19+H58</f>
        <v>11050</v>
      </c>
    </row>
    <row r="127" customFormat="false" ht="15" hidden="false" customHeight="false" outlineLevel="0" collapsed="false">
      <c r="B127" s="83" t="s">
        <v>35</v>
      </c>
      <c r="C127" s="84"/>
      <c r="D127" s="84"/>
      <c r="E127" s="84"/>
      <c r="F127" s="85" t="n">
        <f aca="false">SUM(F128:F131)</f>
        <v>22710</v>
      </c>
      <c r="G127" s="74"/>
      <c r="H127" s="75" t="s">
        <v>36</v>
      </c>
      <c r="I127" s="74"/>
      <c r="J127" s="74"/>
      <c r="K127" s="74"/>
      <c r="L127" s="74"/>
      <c r="M127" s="104" t="n">
        <f aca="false">M20+H62</f>
        <v>-840</v>
      </c>
    </row>
    <row r="128" customFormat="false" ht="15" hidden="false" customHeight="false" outlineLevel="0" collapsed="false">
      <c r="B128" s="75"/>
      <c r="C128" s="74" t="s">
        <v>37</v>
      </c>
      <c r="D128" s="74"/>
      <c r="E128" s="74"/>
      <c r="F128" s="82" t="n">
        <f aca="false">F21+F58+F62+F66</f>
        <v>19710</v>
      </c>
      <c r="G128" s="74"/>
      <c r="H128" s="80" t="s">
        <v>99</v>
      </c>
      <c r="I128" s="87"/>
      <c r="J128" s="87"/>
      <c r="K128" s="87"/>
      <c r="L128" s="87"/>
      <c r="M128" s="105" t="n">
        <f aca="false">+M126+M127</f>
        <v>10210</v>
      </c>
    </row>
    <row r="129" customFormat="false" ht="15" hidden="false" customHeight="false" outlineLevel="0" collapsed="false">
      <c r="B129" s="75"/>
      <c r="C129" s="74" t="s">
        <v>39</v>
      </c>
      <c r="D129" s="74"/>
      <c r="E129" s="74"/>
      <c r="F129" s="82" t="n">
        <f aca="false">+F22</f>
        <v>3000</v>
      </c>
      <c r="G129" s="74"/>
      <c r="H129" s="75"/>
      <c r="I129" s="74"/>
      <c r="J129" s="74"/>
      <c r="K129" s="74"/>
      <c r="L129" s="74"/>
      <c r="M129" s="103"/>
    </row>
    <row r="130" customFormat="false" ht="15" hidden="false" customHeight="false" outlineLevel="0" collapsed="false">
      <c r="B130" s="75"/>
      <c r="C130" s="74" t="s">
        <v>10</v>
      </c>
      <c r="D130" s="74"/>
      <c r="E130" s="74"/>
      <c r="F130" s="82"/>
      <c r="G130" s="74"/>
      <c r="H130" s="75" t="s">
        <v>40</v>
      </c>
      <c r="I130" s="74"/>
      <c r="J130" s="74"/>
      <c r="K130" s="74"/>
      <c r="L130" s="74"/>
      <c r="M130" s="103" t="n">
        <f aca="false">SUM(M131:M137)</f>
        <v>-2400</v>
      </c>
    </row>
    <row r="131" customFormat="false" ht="15" hidden="false" customHeight="false" outlineLevel="0" collapsed="false">
      <c r="B131" s="75"/>
      <c r="C131" s="74" t="s">
        <v>41</v>
      </c>
      <c r="D131" s="74"/>
      <c r="E131" s="74"/>
      <c r="F131" s="82"/>
      <c r="G131" s="74"/>
      <c r="H131" s="75"/>
      <c r="I131" s="74" t="s">
        <v>42</v>
      </c>
      <c r="J131" s="74"/>
      <c r="K131" s="74"/>
      <c r="L131" s="74"/>
      <c r="M131" s="103" t="n">
        <f aca="false">+H66</f>
        <v>-100</v>
      </c>
    </row>
    <row r="132" customFormat="false" ht="15" hidden="false" customHeight="false" outlineLevel="0" collapsed="false">
      <c r="B132" s="75"/>
      <c r="C132" s="74"/>
      <c r="D132" s="74"/>
      <c r="E132" s="74"/>
      <c r="F132" s="82"/>
      <c r="G132" s="74"/>
      <c r="H132" s="75"/>
      <c r="I132" s="74" t="s">
        <v>43</v>
      </c>
      <c r="J132" s="74"/>
      <c r="K132" s="74"/>
      <c r="L132" s="74"/>
      <c r="M132" s="103" t="n">
        <f aca="false">M25+H76</f>
        <v>-700</v>
      </c>
    </row>
    <row r="133" customFormat="false" ht="15" hidden="false" customHeight="false" outlineLevel="0" collapsed="false">
      <c r="B133" s="83" t="s">
        <v>44</v>
      </c>
      <c r="C133" s="84"/>
      <c r="D133" s="84"/>
      <c r="E133" s="84"/>
      <c r="F133" s="85" t="n">
        <f aca="false">SUM(F134:F136)</f>
        <v>69300</v>
      </c>
      <c r="G133" s="74"/>
      <c r="H133" s="75"/>
      <c r="I133" s="74" t="s">
        <v>45</v>
      </c>
      <c r="J133" s="74"/>
      <c r="K133" s="74"/>
      <c r="L133" s="74"/>
      <c r="M133" s="103" t="n">
        <f aca="false">M26</f>
        <v>-1100</v>
      </c>
    </row>
    <row r="134" customFormat="false" ht="15" hidden="false" customHeight="false" outlineLevel="0" collapsed="false">
      <c r="B134" s="75"/>
      <c r="C134" s="74" t="s">
        <v>46</v>
      </c>
      <c r="D134" s="74"/>
      <c r="E134" s="74"/>
      <c r="F134" s="82" t="n">
        <f aca="false">+F27+F73+F76</f>
        <v>69300</v>
      </c>
      <c r="G134" s="74"/>
      <c r="H134" s="75"/>
      <c r="I134" s="74" t="s">
        <v>47</v>
      </c>
      <c r="J134" s="74"/>
      <c r="K134" s="74"/>
      <c r="L134" s="74"/>
      <c r="M134" s="103"/>
    </row>
    <row r="135" customFormat="false" ht="15" hidden="false" customHeight="false" outlineLevel="0" collapsed="false">
      <c r="B135" s="75"/>
      <c r="C135" s="74" t="s">
        <v>48</v>
      </c>
      <c r="D135" s="74"/>
      <c r="E135" s="74"/>
      <c r="F135" s="82"/>
      <c r="G135" s="74"/>
      <c r="H135" s="75"/>
      <c r="I135" s="74" t="s">
        <v>49</v>
      </c>
      <c r="J135" s="74"/>
      <c r="K135" s="74"/>
      <c r="L135" s="74"/>
      <c r="M135" s="103"/>
    </row>
    <row r="136" customFormat="false" ht="15" hidden="false" customHeight="false" outlineLevel="0" collapsed="false">
      <c r="B136" s="75"/>
      <c r="C136" s="74" t="s">
        <v>50</v>
      </c>
      <c r="D136" s="74"/>
      <c r="E136" s="74"/>
      <c r="F136" s="82"/>
      <c r="G136" s="74"/>
      <c r="H136" s="75"/>
      <c r="I136" s="74" t="s">
        <v>51</v>
      </c>
      <c r="J136" s="74"/>
      <c r="K136" s="74"/>
      <c r="L136" s="74"/>
      <c r="M136" s="103" t="n">
        <f aca="false">+M29</f>
        <v>-500</v>
      </c>
    </row>
    <row r="137" customFormat="false" ht="15" hidden="false" customHeight="false" outlineLevel="0" collapsed="false">
      <c r="B137" s="75"/>
      <c r="C137" s="74"/>
      <c r="D137" s="74"/>
      <c r="E137" s="74"/>
      <c r="F137" s="82"/>
      <c r="G137" s="74"/>
      <c r="H137" s="75"/>
      <c r="I137" s="74" t="s">
        <v>52</v>
      </c>
      <c r="J137" s="74"/>
      <c r="K137" s="74"/>
      <c r="L137" s="74"/>
      <c r="M137" s="103"/>
    </row>
    <row r="138" customFormat="false" ht="15" hidden="false" customHeight="false" outlineLevel="0" collapsed="false">
      <c r="B138" s="75"/>
      <c r="C138" s="74"/>
      <c r="D138" s="74"/>
      <c r="E138" s="74"/>
      <c r="F138" s="82"/>
      <c r="G138" s="74"/>
      <c r="H138" s="75" t="s">
        <v>53</v>
      </c>
      <c r="I138" s="74"/>
      <c r="J138" s="74"/>
      <c r="K138" s="74"/>
      <c r="L138" s="74"/>
      <c r="M138" s="106" t="n">
        <f aca="false">+M31</f>
        <v>-1600</v>
      </c>
    </row>
    <row r="139" customFormat="false" ht="15" hidden="false" customHeight="false" outlineLevel="0" collapsed="false">
      <c r="B139" s="80" t="s">
        <v>54</v>
      </c>
      <c r="C139" s="87"/>
      <c r="D139" s="87"/>
      <c r="E139" s="87"/>
      <c r="F139" s="81" t="n">
        <f aca="false">+F140+F146+F151</f>
        <v>92010</v>
      </c>
      <c r="G139" s="74"/>
      <c r="H139" s="80" t="s">
        <v>100</v>
      </c>
      <c r="I139" s="87"/>
      <c r="J139" s="87"/>
      <c r="K139" s="87"/>
      <c r="L139" s="87"/>
      <c r="M139" s="105" t="n">
        <f aca="false">+M128+M130+M138</f>
        <v>6210</v>
      </c>
    </row>
    <row r="140" customFormat="false" ht="15" hidden="false" customHeight="false" outlineLevel="0" collapsed="false">
      <c r="B140" s="75" t="s">
        <v>56</v>
      </c>
      <c r="C140" s="74"/>
      <c r="D140" s="74"/>
      <c r="E140" s="74"/>
      <c r="F140" s="82" t="n">
        <f aca="false">SUM(F141:F145)</f>
        <v>2603.75</v>
      </c>
      <c r="G140" s="74"/>
      <c r="H140" s="75"/>
      <c r="I140" s="74"/>
      <c r="J140" s="74"/>
      <c r="K140" s="74"/>
      <c r="L140" s="74"/>
      <c r="M140" s="107"/>
    </row>
    <row r="141" customFormat="false" ht="15" hidden="false" customHeight="false" outlineLevel="0" collapsed="false">
      <c r="B141" s="75"/>
      <c r="C141" s="74" t="s">
        <v>57</v>
      </c>
      <c r="D141" s="74"/>
      <c r="E141" s="74"/>
      <c r="F141" s="82"/>
      <c r="G141" s="74"/>
      <c r="H141" s="75" t="s">
        <v>58</v>
      </c>
      <c r="I141" s="74"/>
      <c r="J141" s="74"/>
      <c r="K141" s="74"/>
      <c r="L141" s="74"/>
      <c r="M141" s="103"/>
    </row>
    <row r="142" customFormat="false" ht="15" hidden="false" customHeight="false" outlineLevel="0" collapsed="false">
      <c r="B142" s="75"/>
      <c r="C142" s="74" t="s">
        <v>59</v>
      </c>
      <c r="D142" s="74"/>
      <c r="E142" s="74"/>
      <c r="F142" s="82" t="n">
        <f aca="false">+F35</f>
        <v>35</v>
      </c>
      <c r="G142" s="74"/>
      <c r="H142" s="75" t="s">
        <v>60</v>
      </c>
      <c r="I142" s="74"/>
      <c r="J142" s="74"/>
      <c r="K142" s="74"/>
      <c r="L142" s="74"/>
      <c r="M142" s="108" t="n">
        <f aca="false">+M35-H79</f>
        <v>-335</v>
      </c>
    </row>
    <row r="143" customFormat="false" ht="15" hidden="false" customHeight="false" outlineLevel="0" collapsed="false">
      <c r="B143" s="75"/>
      <c r="C143" s="74" t="s">
        <v>61</v>
      </c>
      <c r="D143" s="74"/>
      <c r="E143" s="74"/>
      <c r="F143" s="82" t="n">
        <f aca="false">-M146</f>
        <v>1468.75</v>
      </c>
      <c r="G143" s="74"/>
      <c r="H143" s="80" t="s">
        <v>62</v>
      </c>
      <c r="I143" s="87"/>
      <c r="J143" s="87"/>
      <c r="K143" s="87"/>
      <c r="L143" s="87"/>
      <c r="M143" s="105" t="n">
        <f aca="false">+M141+M142</f>
        <v>-335</v>
      </c>
    </row>
    <row r="144" customFormat="false" ht="15" hidden="false" customHeight="false" outlineLevel="0" collapsed="false">
      <c r="B144" s="75"/>
      <c r="C144" s="74" t="s">
        <v>63</v>
      </c>
      <c r="D144" s="74"/>
      <c r="E144" s="74"/>
      <c r="F144" s="82" t="n">
        <f aca="false">+F37+F79</f>
        <v>1100</v>
      </c>
      <c r="G144" s="74"/>
      <c r="H144" s="75"/>
      <c r="I144" s="74"/>
      <c r="J144" s="74"/>
      <c r="K144" s="74"/>
      <c r="L144" s="74"/>
      <c r="M144" s="103"/>
    </row>
    <row r="145" customFormat="false" ht="15" hidden="false" customHeight="false" outlineLevel="0" collapsed="false">
      <c r="B145" s="75"/>
      <c r="C145" s="74"/>
      <c r="D145" s="74"/>
      <c r="E145" s="74"/>
      <c r="F145" s="82"/>
      <c r="G145" s="74"/>
      <c r="H145" s="75" t="s">
        <v>64</v>
      </c>
      <c r="I145" s="74"/>
      <c r="J145" s="74"/>
      <c r="K145" s="74"/>
      <c r="L145" s="74"/>
      <c r="M145" s="103" t="n">
        <f aca="false">+M143+M139</f>
        <v>5875</v>
      </c>
    </row>
    <row r="146" customFormat="false" ht="15" hidden="false" customHeight="false" outlineLevel="0" collapsed="false">
      <c r="B146" s="75" t="s">
        <v>5</v>
      </c>
      <c r="C146" s="74"/>
      <c r="D146" s="74"/>
      <c r="E146" s="74"/>
      <c r="F146" s="82" t="n">
        <f aca="false">SUM(F147:F149)</f>
        <v>55000</v>
      </c>
      <c r="G146" s="74"/>
      <c r="H146" s="75" t="s">
        <v>65</v>
      </c>
      <c r="I146" s="74"/>
      <c r="J146" s="74"/>
      <c r="K146" s="74"/>
      <c r="L146" s="74"/>
      <c r="M146" s="109" t="n">
        <f aca="false">-M145*0.25</f>
        <v>-1468.75</v>
      </c>
    </row>
    <row r="147" customFormat="false" ht="15" hidden="false" customHeight="false" outlineLevel="0" collapsed="false">
      <c r="B147" s="75"/>
      <c r="C147" s="74" t="s">
        <v>66</v>
      </c>
      <c r="D147" s="74"/>
      <c r="E147" s="74"/>
      <c r="F147" s="82" t="n">
        <f aca="false">+F40+H73</f>
        <v>55000</v>
      </c>
      <c r="G147" s="74"/>
      <c r="H147" s="80" t="s">
        <v>67</v>
      </c>
      <c r="I147" s="87"/>
      <c r="J147" s="87"/>
      <c r="K147" s="87"/>
      <c r="L147" s="87"/>
      <c r="M147" s="105" t="n">
        <f aca="false">M145+M146</f>
        <v>4406.25</v>
      </c>
    </row>
    <row r="148" customFormat="false" ht="15" hidden="false" customHeight="false" outlineLevel="0" collapsed="false">
      <c r="B148" s="75"/>
      <c r="C148" s="74" t="s">
        <v>68</v>
      </c>
      <c r="D148" s="74"/>
      <c r="E148" s="74"/>
      <c r="F148" s="82"/>
      <c r="G148" s="74"/>
      <c r="H148" s="77"/>
      <c r="I148" s="78"/>
      <c r="J148" s="78"/>
      <c r="K148" s="78"/>
      <c r="L148" s="78"/>
      <c r="M148" s="79"/>
    </row>
    <row r="149" customFormat="false" ht="15" hidden="false" customHeight="false" outlineLevel="0" collapsed="false">
      <c r="B149" s="75"/>
      <c r="C149" s="74" t="s">
        <v>69</v>
      </c>
      <c r="D149" s="74"/>
      <c r="E149" s="74"/>
      <c r="F149" s="82"/>
      <c r="G149" s="74"/>
      <c r="H149" s="74"/>
      <c r="I149" s="74"/>
      <c r="J149" s="74"/>
      <c r="K149" s="74"/>
      <c r="L149" s="74"/>
      <c r="M149" s="74"/>
    </row>
    <row r="150" customFormat="false" ht="15" hidden="false" customHeight="false" outlineLevel="0" collapsed="false">
      <c r="B150" s="75"/>
      <c r="C150" s="74"/>
      <c r="D150" s="74"/>
      <c r="E150" s="74"/>
      <c r="F150" s="82"/>
      <c r="G150" s="74"/>
      <c r="H150" s="74"/>
      <c r="I150" s="74"/>
      <c r="J150" s="74"/>
      <c r="K150" s="74"/>
      <c r="L150" s="74"/>
      <c r="M150" s="74"/>
    </row>
    <row r="151" customFormat="false" ht="15" hidden="false" customHeight="false" outlineLevel="0" collapsed="false">
      <c r="B151" s="92" t="s">
        <v>70</v>
      </c>
      <c r="C151" s="74"/>
      <c r="D151" s="74"/>
      <c r="E151" s="74"/>
      <c r="F151" s="82" t="n">
        <f aca="false">SUM(F152:F153)</f>
        <v>34406.25</v>
      </c>
      <c r="G151" s="74"/>
      <c r="H151" s="74"/>
      <c r="I151" s="74"/>
      <c r="J151" s="74"/>
      <c r="K151" s="74"/>
      <c r="L151" s="74"/>
      <c r="M151" s="74"/>
    </row>
    <row r="152" customFormat="false" ht="15" hidden="false" customHeight="false" outlineLevel="0" collapsed="false">
      <c r="B152" s="75"/>
      <c r="C152" s="74" t="s">
        <v>71</v>
      </c>
      <c r="D152" s="74"/>
      <c r="E152" s="74"/>
      <c r="F152" s="82" t="n">
        <f aca="false">+F45</f>
        <v>30000</v>
      </c>
      <c r="G152" s="74"/>
      <c r="H152" s="74"/>
      <c r="I152" s="74"/>
      <c r="J152" s="74"/>
      <c r="K152" s="74"/>
      <c r="L152" s="74"/>
      <c r="M152" s="74"/>
    </row>
    <row r="153" customFormat="false" ht="15" hidden="false" customHeight="false" outlineLevel="0" collapsed="false">
      <c r="B153" s="75"/>
      <c r="C153" s="74" t="s">
        <v>21</v>
      </c>
      <c r="D153" s="74"/>
      <c r="E153" s="74"/>
      <c r="F153" s="82" t="n">
        <f aca="false">+M147</f>
        <v>4406.25</v>
      </c>
      <c r="G153" s="74"/>
      <c r="H153" s="74"/>
      <c r="I153" s="74"/>
      <c r="J153" s="74"/>
      <c r="K153" s="74"/>
      <c r="L153" s="74"/>
      <c r="M153" s="74"/>
    </row>
    <row r="154" customFormat="false" ht="15" hidden="false" customHeight="false" outlineLevel="0" collapsed="false">
      <c r="B154" s="77"/>
      <c r="C154" s="78"/>
      <c r="D154" s="78"/>
      <c r="E154" s="78"/>
      <c r="F154" s="91"/>
      <c r="G154" s="74"/>
      <c r="H154" s="74"/>
      <c r="I154" s="74"/>
      <c r="J154" s="74"/>
      <c r="K154" s="74"/>
      <c r="L154" s="74"/>
      <c r="M154" s="74"/>
    </row>
    <row r="157" customFormat="false" ht="15" hidden="false" customHeight="false" outlineLevel="0" collapsed="false">
      <c r="C157" s="72" t="s">
        <v>104</v>
      </c>
      <c r="F157" s="93" t="n">
        <f aca="false">F127/F140</f>
        <v>8.72203552568411</v>
      </c>
    </row>
    <row r="158" customFormat="false" ht="15" hidden="false" customHeight="false" outlineLevel="0" collapsed="false">
      <c r="C158" s="72" t="s">
        <v>105</v>
      </c>
      <c r="F158" s="93" t="n">
        <f aca="false">-M142/M126</f>
        <v>0.030316742081448</v>
      </c>
    </row>
    <row r="159" customFormat="false" ht="15" hidden="false" customHeight="false" outlineLevel="0" collapsed="false">
      <c r="C159" s="72" t="s">
        <v>106</v>
      </c>
      <c r="F159" s="110" t="n">
        <f aca="false">+M139/F126</f>
        <v>0.0674926638408869</v>
      </c>
    </row>
    <row r="160" customFormat="false" ht="15" hidden="false" customHeight="false" outlineLevel="0" collapsed="false">
      <c r="C160" s="72" t="s">
        <v>107</v>
      </c>
      <c r="F160" s="94" t="n">
        <f aca="false">+M147/M126</f>
        <v>0.398755656108597</v>
      </c>
    </row>
    <row r="162" customFormat="false" ht="15" hidden="false" customHeight="false" outlineLevel="0" collapsed="false">
      <c r="B162" s="111"/>
      <c r="C162" s="111"/>
      <c r="D162" s="111"/>
      <c r="E162" s="111"/>
    </row>
    <row r="163" customFormat="false" ht="15" hidden="false" customHeight="false" outlineLevel="0" collapsed="false">
      <c r="B163" s="111" t="s">
        <v>121</v>
      </c>
      <c r="C163" s="112" t="s">
        <v>122</v>
      </c>
      <c r="D163" s="112" t="s">
        <v>45</v>
      </c>
      <c r="E163" s="112" t="s">
        <v>123</v>
      </c>
    </row>
    <row r="164" customFormat="false" ht="15" hidden="false" customHeight="false" outlineLevel="0" collapsed="false">
      <c r="B164" s="72" t="s">
        <v>104</v>
      </c>
      <c r="C164" s="113" t="n">
        <f aca="false">+F50</f>
        <v>10.6771860618014</v>
      </c>
      <c r="D164" s="113" t="n">
        <f aca="false">+F117</f>
        <v>9.3935209771641</v>
      </c>
      <c r="E164" s="113" t="n">
        <f aca="false">+F157</f>
        <v>8.72203552568411</v>
      </c>
    </row>
    <row r="165" customFormat="false" ht="15" hidden="false" customHeight="false" outlineLevel="0" collapsed="false">
      <c r="B165" s="72" t="s">
        <v>124</v>
      </c>
      <c r="C165" s="113" t="n">
        <f aca="false">+F51*100</f>
        <v>0.411764705882353</v>
      </c>
      <c r="D165" s="113" t="n">
        <f aca="false">+F118*100</f>
        <v>0.316742081447964</v>
      </c>
      <c r="E165" s="113" t="n">
        <f aca="false">+F158*100</f>
        <v>3.0316742081448</v>
      </c>
    </row>
    <row r="166" customFormat="false" ht="15" hidden="false" customHeight="false" outlineLevel="0" collapsed="false">
      <c r="B166" s="72" t="s">
        <v>106</v>
      </c>
      <c r="C166" s="114" t="n">
        <f aca="false">+F52</f>
        <v>0.107231920199501</v>
      </c>
      <c r="D166" s="114" t="n">
        <f aca="false">+F119</f>
        <v>0.145788594607492</v>
      </c>
      <c r="E166" s="114" t="n">
        <f aca="false">+F159</f>
        <v>0.0674926638408869</v>
      </c>
    </row>
    <row r="167" customFormat="false" ht="15" hidden="false" customHeight="false" outlineLevel="0" collapsed="false">
      <c r="B167" s="111" t="s">
        <v>107</v>
      </c>
      <c r="C167" s="115" t="n">
        <f aca="false">+F53</f>
        <v>0.376323529411765</v>
      </c>
      <c r="D167" s="115" t="n">
        <f aca="false">+F120</f>
        <v>0.412330316742081</v>
      </c>
      <c r="E167" s="116" t="n">
        <f aca="false">+F160</f>
        <v>0.398755656108597</v>
      </c>
    </row>
    <row r="183" customFormat="false" ht="15" hidden="false" customHeight="false" outlineLevel="0" collapsed="false">
      <c r="C183" s="72" t="s">
        <v>125</v>
      </c>
    </row>
  </sheetData>
  <mergeCells count="6">
    <mergeCell ref="B16:F16"/>
    <mergeCell ref="H16:M16"/>
    <mergeCell ref="B83:F83"/>
    <mergeCell ref="H83:M83"/>
    <mergeCell ref="B123:F123"/>
    <mergeCell ref="H123:M123"/>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91</TotalTime>
  <Application>LibreOffice/24.2.6.2$Linux_X86_64 LibreOffice_project/8e9a753d9daaea75c34b417ba1bdf556bf2fc5b3</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2022-09-29T10:42:20Z</dcterms:created>
  <dc:creator>Marcelo Ortiz M.</dc:creator>
  <dc:description/>
  <dc:language>en-US</dc:language>
  <cp:lastModifiedBy/>
  <dcterms:modified xsi:type="dcterms:W3CDTF">2024-10-17T13:38:11Z</dcterms:modified>
  <cp:revision>19</cp:revision>
  <dc:subject/>
  <dc:title/>
</cp:coreProperties>
</file>

<file path=docProps/custom.xml><?xml version="1.0" encoding="utf-8"?>
<Properties xmlns="http://schemas.openxmlformats.org/officeDocument/2006/custom-properties" xmlns:vt="http://schemas.openxmlformats.org/officeDocument/2006/docPropsVTypes"/>
</file>