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.morton\Downloads\"/>
    </mc:Choice>
  </mc:AlternateContent>
  <xr:revisionPtr revIDLastSave="0" documentId="13_ncr:1_{8AE0CA68-CC25-460B-B6C6-1B9F9D96138D}" xr6:coauthVersionLast="44" xr6:coauthVersionMax="44" xr10:uidLastSave="{00000000-0000-0000-0000-000000000000}"/>
  <bookViews>
    <workbookView xWindow="-16560" yWindow="-16320" windowWidth="29040" windowHeight="15840" xr2:uid="{00000000-000D-0000-FFFF-FFFF00000000}"/>
  </bookViews>
  <sheets>
    <sheet name="Current Cases tables " sheetId="1" r:id="rId1"/>
    <sheet name="Sheet1" sheetId="5" r:id="rId2"/>
    <sheet name="Current Cases graphs" sheetId="4" r:id="rId3"/>
    <sheet name="Yesterday Archives" sheetId="3" r:id="rId4"/>
    <sheet name="Source Info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" l="1"/>
  <c r="I63" i="1"/>
  <c r="H45" i="1" l="1"/>
  <c r="H44" i="1"/>
  <c r="H43" i="1"/>
  <c r="H46" i="1"/>
  <c r="I76" i="1"/>
  <c r="I77" i="1"/>
  <c r="I78" i="1"/>
  <c r="I79" i="1"/>
  <c r="I46" i="1"/>
  <c r="I44" i="1"/>
  <c r="I43" i="1"/>
  <c r="I45" i="1"/>
  <c r="I62" i="1"/>
  <c r="I61" i="1"/>
  <c r="I80" i="1" l="1"/>
  <c r="H78" i="1"/>
  <c r="H76" i="1"/>
  <c r="H77" i="1"/>
  <c r="H79" i="1"/>
  <c r="H62" i="1"/>
  <c r="H61" i="1"/>
  <c r="H64" i="1"/>
  <c r="I64" i="1"/>
  <c r="I65" i="1" s="1"/>
  <c r="H65" i="1" l="1"/>
  <c r="H80" i="1"/>
</calcChain>
</file>

<file path=xl/sharedStrings.xml><?xml version="1.0" encoding="utf-8"?>
<sst xmlns="http://schemas.openxmlformats.org/spreadsheetml/2006/main" count="249" uniqueCount="62">
  <si>
    <t>Yesterday</t>
  </si>
  <si>
    <t>Today</t>
  </si>
  <si>
    <t>Case Number</t>
  </si>
  <si>
    <t>Development Status</t>
  </si>
  <si>
    <t>Bug ID</t>
  </si>
  <si>
    <t>Bug ID Link</t>
  </si>
  <si>
    <t>Date/Time Opened</t>
  </si>
  <si>
    <t>Case Date/Time Last Modified</t>
  </si>
  <si>
    <t>AccountNo</t>
  </si>
  <si>
    <t>Queued</t>
  </si>
  <si>
    <t>Awaiting Follow-up from Dev. Team</t>
  </si>
  <si>
    <t>RCO-3655</t>
  </si>
  <si>
    <t>https://jira.fleetmatics.com/browse/RCO-3655</t>
  </si>
  <si>
    <t>RDI-3690</t>
  </si>
  <si>
    <t>https://jira.fleetmatics.com/browse/RDI-3690</t>
  </si>
  <si>
    <t>RDI-3687</t>
  </si>
  <si>
    <t>https://jira.fleetmatics.com/browse/RDI-3687</t>
  </si>
  <si>
    <t>Awaiting Follow-up from Owner</t>
  </si>
  <si>
    <t>RDI-3691</t>
  </si>
  <si>
    <t>https://jira.fleetmatics.com/browse/RDI-3691</t>
  </si>
  <si>
    <t>RCO-3530</t>
  </si>
  <si>
    <t>https://jira.fleetmatics.com/browse/RCO-3530</t>
  </si>
  <si>
    <t>RCO-3597</t>
  </si>
  <si>
    <t>https://jira.fleetmatics.com/browse/RCO-3597</t>
  </si>
  <si>
    <t>RCO-3501</t>
  </si>
  <si>
    <t>https://jira.fleetmatics.com/browse/RCO-3501</t>
  </si>
  <si>
    <t>RDI-3459</t>
  </si>
  <si>
    <t>https://jira.fleetmatics.com/browse/RDI-3459</t>
  </si>
  <si>
    <t>APS-4171</t>
  </si>
  <si>
    <t>https://jira.fleetmatics.com/browse/APS-4171</t>
  </si>
  <si>
    <t>RDI-3289</t>
  </si>
  <si>
    <t>https://jira.fleetmatics.com/browse/RDI-3289</t>
  </si>
  <si>
    <t>RDI-3059</t>
  </si>
  <si>
    <t>https://jira.fleetmatics.com/browse/RDI-3059</t>
  </si>
  <si>
    <t>Case Status</t>
  </si>
  <si>
    <t>Case Status Today</t>
  </si>
  <si>
    <t>Case Status Yesterday</t>
  </si>
  <si>
    <t>VVP-3386</t>
  </si>
  <si>
    <t>https://jira.fleetmatics.com/browse/VVP-3386</t>
  </si>
  <si>
    <t>APS-4177</t>
  </si>
  <si>
    <t>https://jira.fleetmatics.com/browse/APS-4177</t>
  </si>
  <si>
    <t>APS-4176</t>
  </si>
  <si>
    <t>https://jira.fleetmatics.com/browse/APS-4176</t>
  </si>
  <si>
    <t>Development Case Info</t>
  </si>
  <si>
    <t>RDI</t>
  </si>
  <si>
    <t>RCO</t>
  </si>
  <si>
    <t>APS</t>
  </si>
  <si>
    <t>VVP</t>
  </si>
  <si>
    <t>Team Name</t>
  </si>
  <si>
    <t xml:space="preserve">Development Case Count by Type </t>
  </si>
  <si>
    <t>COUNTIF</t>
  </si>
  <si>
    <t>https://exceljet.net/formula/count-cells-that-contain-specific-text</t>
  </si>
  <si>
    <t>Formula Used for</t>
  </si>
  <si>
    <t>Type of Formula</t>
  </si>
  <si>
    <t>Source</t>
  </si>
  <si>
    <t>APS-4179</t>
  </si>
  <si>
    <t>https://jira.fleetmatics.com/browse/APS-4179</t>
  </si>
  <si>
    <t>In Progress</t>
  </si>
  <si>
    <t>Touched</t>
  </si>
  <si>
    <t>Cases Touched by Status</t>
  </si>
  <si>
    <t>Total</t>
  </si>
  <si>
    <t>Beginning Case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</si>
</sst>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33" borderId="0" xfId="0" applyFill="1"/>
    <xf numFmtId="14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0" fontId="14" fillId="0" borderId="0" xfId="0" applyFont="1"/>
    <xf numFmtId="0" fontId="0" fillId="34" borderId="0" xfId="0" applyFill="1"/>
    <xf numFmtId="0" fontId="13" fillId="34" borderId="0" xfId="0" applyFont="1" applyFill="1"/>
    <xf numFmtId="0" fontId="13" fillId="35" borderId="10" xfId="0" applyFont="1" applyFill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m/d/yyyy\ h:mm"/>
    </dxf>
    <dxf>
      <numFmt numFmtId="164" formatCode="m/d/yyyy\ h:mm"/>
    </dxf>
    <dxf>
      <numFmt numFmtId="0" formatCode="General"/>
    </dxf>
    <dxf>
      <numFmt numFmtId="0" formatCode="General"/>
    </dxf>
    <dxf>
      <numFmt numFmtId="164" formatCode="m/d/yyyy\ h:mm"/>
    </dxf>
    <dxf>
      <numFmt numFmtId="164" formatCode="m/d/yyyy\ h:mm"/>
    </dxf>
    <dxf>
      <fill>
        <patternFill patternType="solid">
          <fgColor indexed="64"/>
          <bgColor rgb="FFC00000"/>
        </patternFill>
      </fill>
    </dxf>
    <dxf>
      <numFmt numFmtId="164" formatCode="m/d/yyyy\ h:mm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Cases Today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Cases tables '!$H$75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Cases tables '!$G$76:$G$79</c:f>
              <c:strCache>
                <c:ptCount val="4"/>
                <c:pt idx="0">
                  <c:v>RDI</c:v>
                </c:pt>
                <c:pt idx="1">
                  <c:v>RCO</c:v>
                </c:pt>
                <c:pt idx="2">
                  <c:v>APS</c:v>
                </c:pt>
                <c:pt idx="3">
                  <c:v>VVP</c:v>
                </c:pt>
              </c:strCache>
            </c:strRef>
          </c:cat>
          <c:val>
            <c:numRef>
              <c:f>'Current Cases tables '!$H$76:$H$79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76B-BAF1-CB15B864D318}"/>
            </c:ext>
          </c:extLst>
        </c:ser>
        <c:ser>
          <c:idx val="1"/>
          <c:order val="1"/>
          <c:tx>
            <c:strRef>
              <c:f>'Current Cases tables '!$I$75</c:f>
              <c:strCache>
                <c:ptCount val="1"/>
                <c:pt idx="0">
                  <c:v>Yesterday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Cases tables '!$G$76:$G$79</c:f>
              <c:strCache>
                <c:ptCount val="4"/>
                <c:pt idx="0">
                  <c:v>RDI</c:v>
                </c:pt>
                <c:pt idx="1">
                  <c:v>RCO</c:v>
                </c:pt>
                <c:pt idx="2">
                  <c:v>APS</c:v>
                </c:pt>
                <c:pt idx="3">
                  <c:v>VVP</c:v>
                </c:pt>
              </c:strCache>
            </c:strRef>
          </c:cat>
          <c:val>
            <c:numRef>
              <c:f>'Current Cases tables '!$I$76:$I$79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E-476B-BAF1-CB15B864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83504"/>
        <c:axId val="651910640"/>
      </c:barChart>
      <c:catAx>
        <c:axId val="6468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10640"/>
        <c:crosses val="autoZero"/>
        <c:auto val="1"/>
        <c:lblAlgn val="ctr"/>
        <c:lblOffset val="100"/>
        <c:noMultiLvlLbl val="0"/>
      </c:catAx>
      <c:valAx>
        <c:axId val="651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'Current Cases tables '!$H$60</c:f>
              <c:strCache>
                <c:ptCount val="1"/>
                <c:pt idx="0">
                  <c:v>Case Status Today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5-473A-882C-8E649A7AF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5-473A-882C-8E649A7AF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5-473A-882C-8E649A7AF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55-473A-882C-8E649A7AF9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'Current Cases tables '!$G$61:$G$64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'!$H$61:$H$64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5-473A-882C-8E649A7AF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to Current Cases</a:t>
            </a:r>
            <a:r>
              <a:rPr lang="en-US" baseline="0"/>
              <a:t> Status Counts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'Current Cases tables '!$H$60</c:f>
              <c:strCache>
                <c:ptCount val="1"/>
                <c:pt idx="0">
                  <c:v>Case Status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Cases tables '!$G$61:$G$64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'!$H$61:$H$64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8-4D77-9D90-AB42358893A0}"/>
            </c:ext>
          </c:extLst>
        </c:ser>
        <c:ser>
          <c:idx val="1"/>
          <c:order val="1"/>
          <c:tx>
            <c:strRef>
              <c:f>'Current Cases tables '!$I$60</c:f>
              <c:strCache>
                <c:ptCount val="1"/>
                <c:pt idx="0">
                  <c:v>Case Status Yesterday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Cases tables '!$G$61:$G$64</c:f>
              <c:strCache>
                <c:ptCount val="4"/>
                <c:pt idx="0">
                  <c:v>Awaiting Follow-up from Dev. Team</c:v>
                </c:pt>
                <c:pt idx="1">
                  <c:v>Awaiting Follow-up from Owner</c:v>
                </c:pt>
                <c:pt idx="2">
                  <c:v>In Progress</c:v>
                </c:pt>
                <c:pt idx="3">
                  <c:v>Queued</c:v>
                </c:pt>
              </c:strCache>
            </c:strRef>
          </c:cat>
          <c:val>
            <c:numRef>
              <c:f>'Current Cases tables '!$I$61:$I$64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D77-9D90-AB423588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890768"/>
        <c:axId val="755786224"/>
      </c:barChart>
      <c:catAx>
        <c:axId val="99789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86224"/>
        <c:crosses val="autoZero"/>
        <c:auto val="1"/>
        <c:lblAlgn val="ctr"/>
        <c:lblOffset val="100"/>
        <c:noMultiLvlLbl val="0"/>
      </c:catAx>
      <c:valAx>
        <c:axId val="7557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95250</xdr:rowOff>
    </xdr:from>
    <xdr:to>
      <xdr:col>20</xdr:col>
      <xdr:colOff>552450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EA535-0B31-4CCD-AF94-957555336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4</xdr:row>
      <xdr:rowOff>123825</xdr:rowOff>
    </xdr:from>
    <xdr:to>
      <xdr:col>9</xdr:col>
      <xdr:colOff>428625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435B-755E-4D23-95CC-3D9E4705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9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2643F-55C3-4AF2-83F1-3DB12309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2:N24" totalsRowShown="0">
  <autoFilter ref="I2:N24" xr:uid="{00000000-0009-0000-0100-000001000000}"/>
  <sortState xmlns:xlrd2="http://schemas.microsoft.com/office/spreadsheetml/2017/richdata2" ref="I3:N24">
    <sortCondition ref="J2:J24"/>
  </sortState>
  <tableColumns count="6">
    <tableColumn id="1" xr3:uid="{00000000-0010-0000-0000-000001000000}" name="Case Number"/>
    <tableColumn id="2" xr3:uid="{00000000-0010-0000-0000-000002000000}" name="Development Status"/>
    <tableColumn id="3" xr3:uid="{00000000-0010-0000-0000-000003000000}" name="Bug ID"/>
    <tableColumn id="4" xr3:uid="{00000000-0010-0000-0000-000004000000}" name="Bug ID Link"/>
    <tableColumn id="5" xr3:uid="{00000000-0010-0000-0000-000005000000}" name="Date/Time Opened" dataDxfId="8"/>
    <tableColumn id="6" xr3:uid="{00000000-0010-0000-0000-000006000000}" name="Case Date/Time Last Modifie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24" totalsRowShown="0">
  <autoFilter ref="A2:F24" xr:uid="{00000000-0009-0000-0100-000002000000}"/>
  <tableColumns count="6">
    <tableColumn id="1" xr3:uid="{00000000-0010-0000-0100-000001000000}" name="Case Number" dataDxfId="6"/>
    <tableColumn id="2" xr3:uid="{00000000-0010-0000-0100-000002000000}" name="Development Status"/>
    <tableColumn id="3" xr3:uid="{00000000-0010-0000-0100-000003000000}" name="Bug ID"/>
    <tableColumn id="4" xr3:uid="{00000000-0010-0000-0100-000004000000}" name="Bug ID Link"/>
    <tableColumn id="5" xr3:uid="{00000000-0010-0000-0100-000005000000}" name="Date/Time Opened" dataDxfId="5"/>
    <tableColumn id="6" xr3:uid="{00000000-0010-0000-0100-000006000000}" name="Case Date/Time Last Modified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75:I80" totalsRowCount="1">
  <autoFilter ref="G75:I79" xr:uid="{00000000-0009-0000-0100-000003000000}"/>
  <tableColumns count="3">
    <tableColumn id="1" xr3:uid="{00000000-0010-0000-0200-000001000000}" name="Team Name" totalsRowLabel="Total"/>
    <tableColumn id="2" xr3:uid="{00000000-0010-0000-0200-000002000000}" name="Today" totalsRowFunction="custom">
      <calculatedColumnFormula>COUNTIF(L$3:L103,"*"&amp;G76&amp;"*")</calculatedColumnFormula>
      <totalsRowFormula>SUM(Table3[Today])</totalsRowFormula>
    </tableColumn>
    <tableColumn id="3" xr3:uid="{65EC027B-05F2-462B-8A14-285CA7274FE8}" name="Yesterday" totalsRowFunction="custom" dataDxfId="3">
      <calculatedColumnFormula>COUNTIF(C$3:C103,"*"&amp;G76&amp;"*")</calculatedColumnFormula>
      <totalsRowFormula>SUM(Table3[Yesterday])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3F9A49-D756-46ED-BBBD-A7C86059C22A}" name="Table5" displayName="Table5" ref="G60:I65" totalsRowCount="1">
  <autoFilter ref="G60:I64" xr:uid="{ED9E2BB6-A54B-4A60-B87D-7C1F693904C3}"/>
  <sortState xmlns:xlrd2="http://schemas.microsoft.com/office/spreadsheetml/2017/richdata2" ref="G61:I64">
    <sortCondition ref="G60:G64"/>
  </sortState>
  <tableColumns count="3">
    <tableColumn id="1" xr3:uid="{9A8CBAD1-C3E4-4BFC-A36F-3817E32F86BF}" name="Case Status" totalsRowLabel="Total"/>
    <tableColumn id="2" xr3:uid="{78D999F2-AA07-4F84-AC26-4C24A695BBD7}" name="Case Status Today" totalsRowFunction="sum">
      <calculatedColumnFormula>COUNTIF(K3:K204,G61)</calculatedColumnFormula>
    </tableColumn>
    <tableColumn id="3" xr3:uid="{070555BC-93ED-4C65-A3E2-954ED2E44F3E}" name="Case Status Yesterday" totalsRowFunction="sum">
      <calculatedColumnFormula>COUNTIF(B3:B204,G61)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CF5DB-CFBC-405C-82C9-049F6EAD5CD6}" name="Table6" displayName="Table6" ref="G42:I46" totalsRowShown="0">
  <autoFilter ref="G42:I46" xr:uid="{29BF5927-77F8-4E76-911D-432269C808A4}"/>
  <sortState xmlns:xlrd2="http://schemas.microsoft.com/office/spreadsheetml/2017/richdata2" ref="G43:I46">
    <sortCondition ref="G42:G46"/>
  </sortState>
  <tableColumns count="3">
    <tableColumn id="1" xr3:uid="{F1BCBF05-99A2-47E1-8505-6C295DFC9FED}" name="Case Status"/>
    <tableColumn id="2" xr3:uid="{D14F7AA8-A308-464A-B66A-634DA960D36F}" name="Today"/>
    <tableColumn id="3" xr3:uid="{CC8D3EDB-C00D-4E0B-BAF2-1F407CD76FDB}" name="Yesterday" dataDxfId="2">
      <calculatedColumnFormula>COUNTIFS(F3:F100,"today",B3:B100,G43)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39981-5ADA-4916-BF69-F667D9E3F0D5}" name="Table25" displayName="Table25" ref="B3:H18" totalsRowShown="0">
  <autoFilter ref="B3:H18" xr:uid="{64E6939B-DB8C-4255-8E62-0F15303F7792}"/>
  <tableColumns count="7">
    <tableColumn id="1" xr3:uid="{07141535-24C5-4BE5-AF22-A97EFD0B41EE}" name="Case Number"/>
    <tableColumn id="2" xr3:uid="{21E732AE-3A39-4230-BF90-233BD1BCF119}" name="Development Status"/>
    <tableColumn id="3" xr3:uid="{3DDE131D-7B9C-4578-9692-E25202A6B69D}" name="Bug ID"/>
    <tableColumn id="4" xr3:uid="{787F11DC-0327-4D4D-BBCA-3F14C0902F78}" name="Bug ID Link"/>
    <tableColumn id="5" xr3:uid="{AF8AE825-1297-435E-BEBA-6E0C46FA97C2}" name="Date/Time Opened" dataDxfId="1"/>
    <tableColumn id="6" xr3:uid="{891071CC-0C03-4FE0-890D-39132EB18621}" name="Case Date/Time Last Modified" dataDxfId="0"/>
    <tableColumn id="7" xr3:uid="{F78B30EC-DCB8-494E-AD85-94272DF35E28}" name="AccountN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workbookViewId="0">
      <selection activeCell="O2" sqref="O2:O24"/>
    </sheetView>
  </sheetViews>
  <sheetFormatPr defaultRowHeight="15" x14ac:dyDescent="0.25"/>
  <cols>
    <col min="1" max="1" width="15" customWidth="1"/>
    <col min="2" max="2" width="21.140625" customWidth="1"/>
    <col min="4" max="4" width="12.7109375" customWidth="1"/>
    <col min="5" max="5" width="20.140625" customWidth="1"/>
    <col min="6" max="6" width="29.5703125" customWidth="1"/>
    <col min="7" max="7" width="33.42578125" bestFit="1" customWidth="1"/>
    <col min="8" max="8" width="19.140625" bestFit="1" customWidth="1"/>
    <col min="9" max="9" width="22.85546875" bestFit="1" customWidth="1"/>
    <col min="10" max="10" width="15" customWidth="1"/>
    <col min="11" max="11" width="21.140625" customWidth="1"/>
    <col min="13" max="13" width="12.7109375" customWidth="1"/>
    <col min="14" max="14" width="20.140625" customWidth="1"/>
    <col min="15" max="15" width="29.5703125" customWidth="1"/>
    <col min="16" max="16" width="12.85546875" customWidth="1"/>
  </cols>
  <sheetData>
    <row r="1" spans="1:14" x14ac:dyDescent="0.25">
      <c r="A1" t="s">
        <v>0</v>
      </c>
      <c r="J1" t="s">
        <v>1</v>
      </c>
    </row>
    <row r="2" spans="1:1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 s="2">
        <v>4177705</v>
      </c>
      <c r="B3" t="s">
        <v>17</v>
      </c>
      <c r="C3" t="s">
        <v>28</v>
      </c>
      <c r="D3" t="s">
        <v>29</v>
      </c>
      <c r="E3" s="1">
        <v>43729.647222222222</v>
      </c>
      <c r="F3" s="1" t="s">
        <v>1</v>
      </c>
      <c r="I3">
        <v>4287318</v>
      </c>
      <c r="J3" t="s">
        <v>10</v>
      </c>
      <c r="K3" t="s">
        <v>37</v>
      </c>
      <c r="L3" t="s">
        <v>38</v>
      </c>
      <c r="M3" s="1">
        <v>43749.398611111108</v>
      </c>
      <c r="N3" s="1">
        <v>43749.661111111112</v>
      </c>
    </row>
    <row r="4" spans="1:14" x14ac:dyDescent="0.25">
      <c r="A4" s="2">
        <v>4235285</v>
      </c>
      <c r="B4" t="s">
        <v>10</v>
      </c>
      <c r="C4" t="s">
        <v>41</v>
      </c>
      <c r="D4" t="s">
        <v>42</v>
      </c>
      <c r="E4" s="1">
        <v>43746.425000000003</v>
      </c>
      <c r="F4" s="1" t="s">
        <v>1</v>
      </c>
      <c r="I4" s="6">
        <v>4286876</v>
      </c>
      <c r="J4" t="s">
        <v>10</v>
      </c>
      <c r="K4" t="s">
        <v>39</v>
      </c>
      <c r="L4" t="s">
        <v>40</v>
      </c>
      <c r="M4" s="1">
        <v>43749.120138888888</v>
      </c>
      <c r="N4" s="1" t="s">
        <v>1</v>
      </c>
    </row>
    <row r="5" spans="1:14" x14ac:dyDescent="0.25">
      <c r="A5" s="2">
        <v>4286876</v>
      </c>
      <c r="B5" t="s">
        <v>10</v>
      </c>
      <c r="C5" t="s">
        <v>39</v>
      </c>
      <c r="D5" t="s">
        <v>40</v>
      </c>
      <c r="E5" s="1">
        <v>43749.120138888888</v>
      </c>
      <c r="F5" s="1" t="s">
        <v>1</v>
      </c>
      <c r="I5" s="6">
        <v>4263799</v>
      </c>
      <c r="J5" t="s">
        <v>10</v>
      </c>
      <c r="K5" t="s">
        <v>55</v>
      </c>
      <c r="L5" t="s">
        <v>56</v>
      </c>
      <c r="M5" s="1">
        <v>43747.677083333336</v>
      </c>
      <c r="N5" s="1" t="s">
        <v>1</v>
      </c>
    </row>
    <row r="6" spans="1:14" x14ac:dyDescent="0.25">
      <c r="A6" s="2">
        <v>4153783</v>
      </c>
      <c r="B6" t="s">
        <v>10</v>
      </c>
      <c r="C6" t="s">
        <v>24</v>
      </c>
      <c r="D6" t="s">
        <v>25</v>
      </c>
      <c r="E6" s="1">
        <v>43724.36041666667</v>
      </c>
      <c r="F6" s="1" t="s">
        <v>1</v>
      </c>
      <c r="I6" s="6">
        <v>4235285</v>
      </c>
      <c r="J6" t="s">
        <v>10</v>
      </c>
      <c r="K6" t="s">
        <v>41</v>
      </c>
      <c r="L6" t="s">
        <v>42</v>
      </c>
      <c r="M6" s="1">
        <v>43746.425000000003</v>
      </c>
      <c r="N6" s="1" t="s">
        <v>1</v>
      </c>
    </row>
    <row r="7" spans="1:14" x14ac:dyDescent="0.25">
      <c r="A7" s="2">
        <v>4159150</v>
      </c>
      <c r="B7" t="s">
        <v>10</v>
      </c>
      <c r="C7" t="s">
        <v>20</v>
      </c>
      <c r="D7" t="s">
        <v>21</v>
      </c>
      <c r="E7" s="1">
        <v>43726.36041666667</v>
      </c>
      <c r="F7" s="1" t="s">
        <v>1</v>
      </c>
      <c r="I7" s="6">
        <v>4235276</v>
      </c>
      <c r="J7" t="s">
        <v>10</v>
      </c>
      <c r="K7" t="s">
        <v>11</v>
      </c>
      <c r="L7" t="s">
        <v>12</v>
      </c>
      <c r="M7" s="1">
        <v>43746.424305555556</v>
      </c>
      <c r="N7" s="1" t="s">
        <v>1</v>
      </c>
    </row>
    <row r="8" spans="1:14" x14ac:dyDescent="0.25">
      <c r="A8" s="2">
        <v>4180885</v>
      </c>
      <c r="B8" t="s">
        <v>10</v>
      </c>
      <c r="C8" t="s">
        <v>20</v>
      </c>
      <c r="D8" t="s">
        <v>21</v>
      </c>
      <c r="E8" s="1">
        <v>43732.348611111112</v>
      </c>
      <c r="F8" s="1" t="s">
        <v>1</v>
      </c>
      <c r="I8">
        <v>4207873</v>
      </c>
      <c r="J8" t="s">
        <v>10</v>
      </c>
      <c r="K8" t="s">
        <v>18</v>
      </c>
      <c r="L8" t="s">
        <v>19</v>
      </c>
      <c r="M8" s="1">
        <v>43742.632638888892</v>
      </c>
      <c r="N8" s="1" t="s">
        <v>1</v>
      </c>
    </row>
    <row r="9" spans="1:14" x14ac:dyDescent="0.25">
      <c r="A9" s="2">
        <v>4180942</v>
      </c>
      <c r="B9" t="s">
        <v>10</v>
      </c>
      <c r="C9" t="s">
        <v>20</v>
      </c>
      <c r="D9" t="s">
        <v>21</v>
      </c>
      <c r="E9" s="1">
        <v>43732.367361111108</v>
      </c>
      <c r="F9" s="1" t="s">
        <v>1</v>
      </c>
      <c r="I9" s="6">
        <v>4183803</v>
      </c>
      <c r="J9" t="s">
        <v>10</v>
      </c>
      <c r="K9" t="s">
        <v>20</v>
      </c>
      <c r="L9" t="s">
        <v>21</v>
      </c>
      <c r="M9" s="1">
        <v>43733.443055555559</v>
      </c>
      <c r="N9" s="1" t="s">
        <v>1</v>
      </c>
    </row>
    <row r="10" spans="1:14" x14ac:dyDescent="0.25">
      <c r="A10" s="2">
        <v>4183728</v>
      </c>
      <c r="B10" t="s">
        <v>10</v>
      </c>
      <c r="C10" t="s">
        <v>20</v>
      </c>
      <c r="D10" t="s">
        <v>21</v>
      </c>
      <c r="E10" s="1">
        <v>43733.432638888888</v>
      </c>
      <c r="F10" s="1" t="s">
        <v>1</v>
      </c>
      <c r="I10" s="6">
        <v>4183728</v>
      </c>
      <c r="J10" t="s">
        <v>10</v>
      </c>
      <c r="K10" t="s">
        <v>20</v>
      </c>
      <c r="L10" t="s">
        <v>21</v>
      </c>
      <c r="M10" s="1">
        <v>43733.432638888888</v>
      </c>
      <c r="N10" s="1" t="s">
        <v>1</v>
      </c>
    </row>
    <row r="11" spans="1:14" x14ac:dyDescent="0.25">
      <c r="A11" s="2">
        <v>4183803</v>
      </c>
      <c r="B11" t="s">
        <v>10</v>
      </c>
      <c r="C11" t="s">
        <v>20</v>
      </c>
      <c r="D11" t="s">
        <v>21</v>
      </c>
      <c r="E11" s="1">
        <v>43733.443055555559</v>
      </c>
      <c r="F11" s="1" t="s">
        <v>1</v>
      </c>
      <c r="I11" s="6">
        <v>4180942</v>
      </c>
      <c r="J11" t="s">
        <v>10</v>
      </c>
      <c r="K11" t="s">
        <v>20</v>
      </c>
      <c r="L11" t="s">
        <v>21</v>
      </c>
      <c r="M11" s="1">
        <v>43732.367361111108</v>
      </c>
      <c r="N11" s="1" t="s">
        <v>1</v>
      </c>
    </row>
    <row r="12" spans="1:14" x14ac:dyDescent="0.25">
      <c r="A12" s="2">
        <v>4180339</v>
      </c>
      <c r="B12" t="s">
        <v>10</v>
      </c>
      <c r="C12" t="s">
        <v>22</v>
      </c>
      <c r="D12" t="s">
        <v>23</v>
      </c>
      <c r="E12" s="1">
        <v>43731.763888888891</v>
      </c>
      <c r="F12" s="1" t="s">
        <v>1</v>
      </c>
      <c r="I12" s="6">
        <v>4180885</v>
      </c>
      <c r="J12" t="s">
        <v>10</v>
      </c>
      <c r="K12" t="s">
        <v>20</v>
      </c>
      <c r="L12" t="s">
        <v>21</v>
      </c>
      <c r="M12" s="1">
        <v>43732.348611111112</v>
      </c>
      <c r="N12" s="1" t="s">
        <v>1</v>
      </c>
    </row>
    <row r="13" spans="1:14" x14ac:dyDescent="0.25">
      <c r="A13" s="2">
        <v>4235276</v>
      </c>
      <c r="B13" t="s">
        <v>10</v>
      </c>
      <c r="C13" t="s">
        <v>11</v>
      </c>
      <c r="D13" t="s">
        <v>12</v>
      </c>
      <c r="E13" s="1">
        <v>43746.424305555556</v>
      </c>
      <c r="F13" s="1" t="s">
        <v>1</v>
      </c>
      <c r="I13" s="6">
        <v>4180339</v>
      </c>
      <c r="J13" t="s">
        <v>10</v>
      </c>
      <c r="K13" t="s">
        <v>22</v>
      </c>
      <c r="L13" t="s">
        <v>23</v>
      </c>
      <c r="M13" s="1">
        <v>43731.763888888891</v>
      </c>
      <c r="N13" s="1" t="s">
        <v>1</v>
      </c>
    </row>
    <row r="14" spans="1:14" x14ac:dyDescent="0.25">
      <c r="A14" s="2">
        <v>3969382</v>
      </c>
      <c r="B14" t="s">
        <v>10</v>
      </c>
      <c r="C14" t="s">
        <v>32</v>
      </c>
      <c r="D14" t="s">
        <v>33</v>
      </c>
      <c r="E14" s="1">
        <v>43644.15625</v>
      </c>
      <c r="F14" s="1" t="s">
        <v>1</v>
      </c>
      <c r="I14" s="6">
        <v>4159150</v>
      </c>
      <c r="J14" t="s">
        <v>10</v>
      </c>
      <c r="K14" t="s">
        <v>20</v>
      </c>
      <c r="L14" t="s">
        <v>21</v>
      </c>
      <c r="M14" s="1">
        <v>43726.36041666667</v>
      </c>
      <c r="N14" s="1" t="s">
        <v>1</v>
      </c>
    </row>
    <row r="15" spans="1:14" x14ac:dyDescent="0.25">
      <c r="A15" s="2">
        <v>4112005</v>
      </c>
      <c r="B15" t="s">
        <v>10</v>
      </c>
      <c r="C15" t="s">
        <v>30</v>
      </c>
      <c r="D15" t="s">
        <v>31</v>
      </c>
      <c r="E15" s="1">
        <v>43699.603472222225</v>
      </c>
      <c r="F15" s="1" t="s">
        <v>1</v>
      </c>
      <c r="I15" s="6">
        <v>4153783</v>
      </c>
      <c r="J15" t="s">
        <v>10</v>
      </c>
      <c r="K15" t="s">
        <v>24</v>
      </c>
      <c r="L15" t="s">
        <v>25</v>
      </c>
      <c r="M15" s="1">
        <v>43724.36041666667</v>
      </c>
      <c r="N15" s="1" t="s">
        <v>1</v>
      </c>
    </row>
    <row r="16" spans="1:14" x14ac:dyDescent="0.25">
      <c r="A16" s="2">
        <v>4147997</v>
      </c>
      <c r="B16" t="s">
        <v>10</v>
      </c>
      <c r="C16" t="s">
        <v>26</v>
      </c>
      <c r="D16" t="s">
        <v>27</v>
      </c>
      <c r="E16" s="1">
        <v>43720.640972222223</v>
      </c>
      <c r="F16" s="1" t="s">
        <v>1</v>
      </c>
      <c r="I16">
        <v>4112005</v>
      </c>
      <c r="J16" t="s">
        <v>10</v>
      </c>
      <c r="K16" t="s">
        <v>30</v>
      </c>
      <c r="L16" t="s">
        <v>31</v>
      </c>
      <c r="M16" s="1">
        <v>43699.603472222225</v>
      </c>
      <c r="N16" s="1" t="s">
        <v>1</v>
      </c>
    </row>
    <row r="17" spans="1:14" x14ac:dyDescent="0.25">
      <c r="A17" s="2">
        <v>4194705</v>
      </c>
      <c r="B17" t="s">
        <v>10</v>
      </c>
      <c r="C17" t="s">
        <v>15</v>
      </c>
      <c r="D17" t="s">
        <v>16</v>
      </c>
      <c r="E17" s="1">
        <v>43739.481249999997</v>
      </c>
      <c r="F17" s="1" t="s">
        <v>1</v>
      </c>
      <c r="I17">
        <v>3969382</v>
      </c>
      <c r="J17" t="s">
        <v>10</v>
      </c>
      <c r="K17" t="s">
        <v>32</v>
      </c>
      <c r="L17" t="s">
        <v>33</v>
      </c>
      <c r="M17" s="1">
        <v>43644.15625</v>
      </c>
      <c r="N17" s="1" t="s">
        <v>1</v>
      </c>
    </row>
    <row r="18" spans="1:14" x14ac:dyDescent="0.25">
      <c r="A18" s="2">
        <v>4219432</v>
      </c>
      <c r="B18" t="s">
        <v>10</v>
      </c>
      <c r="C18" t="s">
        <v>13</v>
      </c>
      <c r="D18" t="s">
        <v>14</v>
      </c>
      <c r="E18" s="1">
        <v>43744.523611111108</v>
      </c>
      <c r="F18" s="1" t="s">
        <v>1</v>
      </c>
      <c r="I18">
        <v>4226884</v>
      </c>
      <c r="J18" t="s">
        <v>17</v>
      </c>
      <c r="M18" s="1">
        <v>43745.459027777775</v>
      </c>
      <c r="N18" s="1" t="s">
        <v>1</v>
      </c>
    </row>
    <row r="19" spans="1:14" x14ac:dyDescent="0.25">
      <c r="A19" s="2">
        <v>4207873</v>
      </c>
      <c r="B19" t="s">
        <v>10</v>
      </c>
      <c r="C19" t="s">
        <v>18</v>
      </c>
      <c r="D19" t="s">
        <v>19</v>
      </c>
      <c r="E19" s="1">
        <v>43742.632638888892</v>
      </c>
      <c r="F19" s="1" t="s">
        <v>1</v>
      </c>
      <c r="I19" s="6">
        <v>4177705</v>
      </c>
      <c r="J19" t="s">
        <v>17</v>
      </c>
      <c r="K19" t="s">
        <v>28</v>
      </c>
      <c r="L19" t="s">
        <v>29</v>
      </c>
      <c r="M19" s="1">
        <v>43729.647222222222</v>
      </c>
      <c r="N19" s="1" t="s">
        <v>1</v>
      </c>
    </row>
    <row r="20" spans="1:14" x14ac:dyDescent="0.25">
      <c r="A20" s="2">
        <v>4287318</v>
      </c>
      <c r="B20" t="s">
        <v>10</v>
      </c>
      <c r="C20" t="s">
        <v>37</v>
      </c>
      <c r="D20" t="s">
        <v>38</v>
      </c>
      <c r="E20" s="1">
        <v>43749.398611111108</v>
      </c>
      <c r="F20" s="1" t="s">
        <v>1</v>
      </c>
      <c r="I20">
        <v>4219432</v>
      </c>
      <c r="J20" t="s">
        <v>57</v>
      </c>
      <c r="M20" s="1">
        <v>43744.523611111108</v>
      </c>
      <c r="N20" s="1" t="s">
        <v>1</v>
      </c>
    </row>
    <row r="21" spans="1:14" x14ac:dyDescent="0.25">
      <c r="A21" s="2">
        <v>4207499</v>
      </c>
      <c r="B21" t="s">
        <v>17</v>
      </c>
      <c r="E21" s="1">
        <v>43742.59375</v>
      </c>
      <c r="F21" s="1" t="s">
        <v>1</v>
      </c>
      <c r="I21">
        <v>4283125</v>
      </c>
      <c r="J21" t="s">
        <v>9</v>
      </c>
      <c r="M21" s="1">
        <v>43748.385416666664</v>
      </c>
      <c r="N21" s="1" t="s">
        <v>1</v>
      </c>
    </row>
    <row r="22" spans="1:14" x14ac:dyDescent="0.25">
      <c r="A22" s="2">
        <v>4226884</v>
      </c>
      <c r="B22" t="s">
        <v>9</v>
      </c>
      <c r="E22" s="1">
        <v>43745.459027777775</v>
      </c>
      <c r="F22" s="1" t="s">
        <v>1</v>
      </c>
      <c r="M22" s="1"/>
      <c r="N22" s="1"/>
    </row>
    <row r="23" spans="1:14" x14ac:dyDescent="0.25">
      <c r="A23" s="2">
        <v>4263799</v>
      </c>
      <c r="B23" t="s">
        <v>9</v>
      </c>
      <c r="E23" s="1">
        <v>43747.677083333336</v>
      </c>
      <c r="F23" s="1" t="s">
        <v>1</v>
      </c>
      <c r="M23" s="1"/>
      <c r="N23" s="1"/>
    </row>
    <row r="24" spans="1:14" x14ac:dyDescent="0.25">
      <c r="A24" s="2">
        <v>4283125</v>
      </c>
      <c r="B24" t="s">
        <v>9</v>
      </c>
      <c r="E24" s="1">
        <v>43748.385416666664</v>
      </c>
      <c r="F24" s="1" t="s">
        <v>1</v>
      </c>
      <c r="M24" s="1"/>
      <c r="N24" s="1"/>
    </row>
    <row r="41" spans="7:9" x14ac:dyDescent="0.25">
      <c r="G41" s="8" t="s">
        <v>59</v>
      </c>
      <c r="H41" s="8"/>
      <c r="I41" s="7"/>
    </row>
    <row r="42" spans="7:9" x14ac:dyDescent="0.25">
      <c r="G42" t="s">
        <v>34</v>
      </c>
      <c r="H42" t="s">
        <v>1</v>
      </c>
      <c r="I42" t="s">
        <v>0</v>
      </c>
    </row>
    <row r="43" spans="7:9" x14ac:dyDescent="0.25">
      <c r="G43" s="4" t="s">
        <v>10</v>
      </c>
      <c r="H43" t="e">
        <f>COUNTIFS(O25:O100,"today",K3:K100,G43)</f>
        <v>#VALUE!</v>
      </c>
      <c r="I43">
        <f>COUNTIFS(F3:F100,"today",B3:B100,G43)</f>
        <v>17</v>
      </c>
    </row>
    <row r="44" spans="7:9" x14ac:dyDescent="0.25">
      <c r="G44" s="4" t="s">
        <v>17</v>
      </c>
      <c r="H44" t="e">
        <f>COUNTIFS(O25:O101,"today",K4:K101,G44)</f>
        <v>#VALUE!</v>
      </c>
      <c r="I44">
        <f>COUNTIFS(F4:F101,"today",B4:B101,G44)</f>
        <v>1</v>
      </c>
    </row>
    <row r="45" spans="7:9" x14ac:dyDescent="0.25">
      <c r="G45" s="5" t="s">
        <v>9</v>
      </c>
      <c r="H45" t="e">
        <f>COUNTIFS(O25:O102,"today",K5:K102,G45)</f>
        <v>#VALUE!</v>
      </c>
      <c r="I45">
        <f>COUNTIFS(F5:F102,"today",B5:B102,G45)</f>
        <v>3</v>
      </c>
    </row>
    <row r="46" spans="7:9" x14ac:dyDescent="0.25">
      <c r="G46" t="s">
        <v>58</v>
      </c>
      <c r="H46">
        <f>COUNTIF(O25:O103,"today")</f>
        <v>0</v>
      </c>
      <c r="I46">
        <f>COUNTIF(F3:F103,"today")</f>
        <v>22</v>
      </c>
    </row>
    <row r="59" spans="7:9" x14ac:dyDescent="0.25">
      <c r="G59" s="9" t="s">
        <v>61</v>
      </c>
      <c r="H59" s="9"/>
      <c r="I59" s="9"/>
    </row>
    <row r="60" spans="7:9" x14ac:dyDescent="0.25">
      <c r="G60" t="s">
        <v>34</v>
      </c>
      <c r="H60" t="s">
        <v>35</v>
      </c>
      <c r="I60" t="s">
        <v>36</v>
      </c>
    </row>
    <row r="61" spans="7:9" x14ac:dyDescent="0.25">
      <c r="G61" t="s">
        <v>10</v>
      </c>
      <c r="H61">
        <f>COUNTIF(K3:K204,G61)</f>
        <v>0</v>
      </c>
      <c r="I61">
        <f>COUNTIF(B3:B204,G61)</f>
        <v>17</v>
      </c>
    </row>
    <row r="62" spans="7:9" x14ac:dyDescent="0.25">
      <c r="G62" t="s">
        <v>17</v>
      </c>
      <c r="H62">
        <f>COUNTIF(K4:K205,G62)</f>
        <v>0</v>
      </c>
      <c r="I62">
        <f>COUNTIF(B4:B205,G62)</f>
        <v>1</v>
      </c>
    </row>
    <row r="63" spans="7:9" x14ac:dyDescent="0.25">
      <c r="G63" t="s">
        <v>57</v>
      </c>
      <c r="H63">
        <f>COUNTIF(K5:K206,G63)</f>
        <v>0</v>
      </c>
      <c r="I63">
        <f>COUNTIF(B5:B206,G63)</f>
        <v>0</v>
      </c>
    </row>
    <row r="64" spans="7:9" x14ac:dyDescent="0.25">
      <c r="G64" t="s">
        <v>9</v>
      </c>
      <c r="H64">
        <f>COUNTIF(K6:K207,G64)</f>
        <v>0</v>
      </c>
      <c r="I64">
        <f>COUNTIF(B6:B207,G64)</f>
        <v>3</v>
      </c>
    </row>
    <row r="65" spans="7:9" x14ac:dyDescent="0.25">
      <c r="G65" t="s">
        <v>60</v>
      </c>
      <c r="H65">
        <f>SUBTOTAL(109,Table5[Case Status Today])</f>
        <v>0</v>
      </c>
      <c r="I65">
        <f>SUBTOTAL(109,Table5[Case Status Yesterday])</f>
        <v>21</v>
      </c>
    </row>
    <row r="74" spans="7:9" x14ac:dyDescent="0.25">
      <c r="G74" s="8" t="s">
        <v>43</v>
      </c>
      <c r="H74" s="8"/>
      <c r="I74" s="8"/>
    </row>
    <row r="75" spans="7:9" x14ac:dyDescent="0.25">
      <c r="G75" t="s">
        <v>48</v>
      </c>
      <c r="H75" t="s">
        <v>1</v>
      </c>
      <c r="I75" t="s">
        <v>0</v>
      </c>
    </row>
    <row r="76" spans="7:9" x14ac:dyDescent="0.25">
      <c r="G76" t="s">
        <v>44</v>
      </c>
      <c r="H76">
        <f>COUNTIF(L$3:L103,"*"&amp;G76&amp;"*")</f>
        <v>3</v>
      </c>
      <c r="I76">
        <f>COUNTIF(C$3:C103,"*"&amp;G76&amp;"*")</f>
        <v>6</v>
      </c>
    </row>
    <row r="77" spans="7:9" x14ac:dyDescent="0.25">
      <c r="G77" t="s">
        <v>45</v>
      </c>
      <c r="H77">
        <f>COUNTIF(L$3:L104,"*"&amp;G77&amp;"*")</f>
        <v>8</v>
      </c>
      <c r="I77">
        <f>COUNTIF(C$3:C104,"*"&amp;G77&amp;"*")</f>
        <v>8</v>
      </c>
    </row>
    <row r="78" spans="7:9" x14ac:dyDescent="0.25">
      <c r="G78" t="s">
        <v>46</v>
      </c>
      <c r="H78">
        <f>COUNTIF(L$3:L105,"*"&amp;G78&amp;"*")</f>
        <v>4</v>
      </c>
      <c r="I78">
        <f>COUNTIF(C$3:C105,"*"&amp;G78&amp;"*")</f>
        <v>3</v>
      </c>
    </row>
    <row r="79" spans="7:9" x14ac:dyDescent="0.25">
      <c r="G79" t="s">
        <v>47</v>
      </c>
      <c r="H79">
        <f>COUNTIF(L$3:L106,"*"&amp;G79&amp;"*")</f>
        <v>1</v>
      </c>
      <c r="I79">
        <f>COUNTIF(C$3:C106,"*"&amp;G79&amp;"*")</f>
        <v>1</v>
      </c>
    </row>
    <row r="80" spans="7:9" x14ac:dyDescent="0.25">
      <c r="G80" t="s">
        <v>60</v>
      </c>
      <c r="H80">
        <f>SUM(Table3[Today])</f>
        <v>16</v>
      </c>
      <c r="I80">
        <f>SUM(Table3[Yesterday])</f>
        <v>18</v>
      </c>
    </row>
  </sheetData>
  <pageMargins left="0.7" right="0.7" top="0.75" bottom="0.75" header="0.3" footer="0.3"/>
  <pageSetup orientation="portrait" horizontalDpi="90" verticalDpi="9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196-BDA5-433B-9433-09D2B504C0B6}">
  <dimension ref="A1:A4"/>
  <sheetViews>
    <sheetView workbookViewId="0">
      <selection sqref="A1:A1048576"/>
    </sheetView>
  </sheetViews>
  <sheetFormatPr defaultRowHeight="15" x14ac:dyDescent="0.25"/>
  <sheetData>
    <row r="1" spans="1:1" x14ac:dyDescent="0.25">
      <c r="A1" s="10" t="s">
        <v>17</v>
      </c>
    </row>
    <row r="2" spans="1:1" x14ac:dyDescent="0.25">
      <c r="A2" s="10" t="s">
        <v>10</v>
      </c>
    </row>
    <row r="3" spans="1:1" x14ac:dyDescent="0.25">
      <c r="A3" s="10" t="s">
        <v>9</v>
      </c>
    </row>
    <row r="4" spans="1:1" x14ac:dyDescent="0.25">
      <c r="A4" s="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B85E-E92F-4D7E-AB18-FA124EEAE0D9}">
  <dimension ref="A1"/>
  <sheetViews>
    <sheetView topLeftCell="A7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8293-63E2-4D14-B961-735793302809}">
  <dimension ref="B2:H18"/>
  <sheetViews>
    <sheetView workbookViewId="0">
      <selection activeCell="B2" sqref="B2"/>
    </sheetView>
  </sheetViews>
  <sheetFormatPr defaultRowHeight="15" x14ac:dyDescent="0.25"/>
  <cols>
    <col min="2" max="2" width="10.7109375" bestFit="1" customWidth="1"/>
  </cols>
  <sheetData>
    <row r="2" spans="2:8" x14ac:dyDescent="0.25">
      <c r="B2" s="3">
        <v>43752</v>
      </c>
    </row>
    <row r="3" spans="2:8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2:8" x14ac:dyDescent="0.25">
      <c r="B4">
        <v>4235276</v>
      </c>
      <c r="C4" t="s">
        <v>10</v>
      </c>
      <c r="D4" t="s">
        <v>11</v>
      </c>
      <c r="E4" t="s">
        <v>12</v>
      </c>
      <c r="F4" s="1">
        <v>43746.424305555556</v>
      </c>
      <c r="G4" s="1">
        <v>43746.676388888889</v>
      </c>
      <c r="H4">
        <v>1000093092</v>
      </c>
    </row>
    <row r="5" spans="2:8" x14ac:dyDescent="0.25">
      <c r="B5">
        <v>4219432</v>
      </c>
      <c r="C5" t="s">
        <v>10</v>
      </c>
      <c r="D5" t="s">
        <v>13</v>
      </c>
      <c r="E5" t="s">
        <v>14</v>
      </c>
      <c r="F5" s="1">
        <v>43744.523611111108</v>
      </c>
      <c r="G5" s="1">
        <v>43747.614583333336</v>
      </c>
      <c r="H5">
        <v>1000189457</v>
      </c>
    </row>
    <row r="6" spans="2:8" x14ac:dyDescent="0.25">
      <c r="B6">
        <v>4194705</v>
      </c>
      <c r="C6" t="s">
        <v>10</v>
      </c>
      <c r="D6" t="s">
        <v>15</v>
      </c>
      <c r="E6" t="s">
        <v>16</v>
      </c>
      <c r="F6" s="1">
        <v>43739.481249999997</v>
      </c>
      <c r="G6" s="1">
        <v>43747.539583333331</v>
      </c>
      <c r="H6">
        <v>1000040815</v>
      </c>
    </row>
    <row r="7" spans="2:8" x14ac:dyDescent="0.25">
      <c r="B7">
        <v>4183803</v>
      </c>
      <c r="C7" t="s">
        <v>10</v>
      </c>
      <c r="D7" t="s">
        <v>20</v>
      </c>
      <c r="E7" t="s">
        <v>21</v>
      </c>
      <c r="F7" s="1">
        <v>43733.443055555559</v>
      </c>
      <c r="G7" s="1">
        <v>43748.379166666666</v>
      </c>
      <c r="H7">
        <v>1000690497</v>
      </c>
    </row>
    <row r="8" spans="2:8" x14ac:dyDescent="0.25">
      <c r="B8">
        <v>4183728</v>
      </c>
      <c r="C8" t="s">
        <v>10</v>
      </c>
      <c r="D8" t="s">
        <v>20</v>
      </c>
      <c r="E8" t="s">
        <v>21</v>
      </c>
      <c r="F8" s="1">
        <v>43733.432638888888</v>
      </c>
      <c r="G8" s="1">
        <v>43743.460416666669</v>
      </c>
      <c r="H8">
        <v>1000635870</v>
      </c>
    </row>
    <row r="9" spans="2:8" x14ac:dyDescent="0.25">
      <c r="B9">
        <v>4180942</v>
      </c>
      <c r="C9" t="s">
        <v>10</v>
      </c>
      <c r="D9" t="s">
        <v>20</v>
      </c>
      <c r="E9" t="s">
        <v>21</v>
      </c>
      <c r="F9" s="1">
        <v>43732.367361111108</v>
      </c>
      <c r="G9" s="1">
        <v>43742.036111111112</v>
      </c>
      <c r="H9">
        <v>1000418053</v>
      </c>
    </row>
    <row r="10" spans="2:8" x14ac:dyDescent="0.25">
      <c r="B10">
        <v>4180885</v>
      </c>
      <c r="C10" t="s">
        <v>10</v>
      </c>
      <c r="D10" t="s">
        <v>20</v>
      </c>
      <c r="E10" t="s">
        <v>21</v>
      </c>
      <c r="F10" s="1">
        <v>43732.348611111112</v>
      </c>
      <c r="G10" s="1">
        <v>43742.435416666667</v>
      </c>
      <c r="H10">
        <v>1000498560</v>
      </c>
    </row>
    <row r="11" spans="2:8" x14ac:dyDescent="0.25">
      <c r="B11">
        <v>4180339</v>
      </c>
      <c r="C11" t="s">
        <v>10</v>
      </c>
      <c r="D11" t="s">
        <v>22</v>
      </c>
      <c r="E11" t="s">
        <v>23</v>
      </c>
      <c r="F11" s="1">
        <v>43731.763888888891</v>
      </c>
      <c r="G11" s="1">
        <v>43747.640277777777</v>
      </c>
      <c r="H11">
        <v>1000873798</v>
      </c>
    </row>
    <row r="12" spans="2:8" x14ac:dyDescent="0.25">
      <c r="B12">
        <v>4159150</v>
      </c>
      <c r="C12" t="s">
        <v>10</v>
      </c>
      <c r="D12" t="s">
        <v>20</v>
      </c>
      <c r="E12" t="s">
        <v>21</v>
      </c>
      <c r="F12" s="1">
        <v>43726.36041666667</v>
      </c>
      <c r="G12" s="1">
        <v>43743.367361111108</v>
      </c>
      <c r="H12">
        <v>1000289291</v>
      </c>
    </row>
    <row r="13" spans="2:8" x14ac:dyDescent="0.25">
      <c r="B13">
        <v>4153783</v>
      </c>
      <c r="C13" t="s">
        <v>10</v>
      </c>
      <c r="D13" t="s">
        <v>24</v>
      </c>
      <c r="E13" t="s">
        <v>25</v>
      </c>
      <c r="F13" s="1">
        <v>43724.36041666667</v>
      </c>
      <c r="G13" s="1">
        <v>43742.036111111112</v>
      </c>
      <c r="H13">
        <v>1000212297</v>
      </c>
    </row>
    <row r="14" spans="2:8" x14ac:dyDescent="0.25">
      <c r="B14">
        <v>4147997</v>
      </c>
      <c r="C14" t="s">
        <v>10</v>
      </c>
      <c r="D14" t="s">
        <v>26</v>
      </c>
      <c r="E14" t="s">
        <v>27</v>
      </c>
      <c r="F14" s="1">
        <v>43720.640972222223</v>
      </c>
      <c r="G14" s="1">
        <v>43743.273611111108</v>
      </c>
      <c r="H14">
        <v>1000467144</v>
      </c>
    </row>
    <row r="15" spans="2:8" x14ac:dyDescent="0.25">
      <c r="B15">
        <v>4112005</v>
      </c>
      <c r="C15" t="s">
        <v>10</v>
      </c>
      <c r="D15" t="s">
        <v>30</v>
      </c>
      <c r="E15" t="s">
        <v>31</v>
      </c>
      <c r="F15" s="1">
        <v>43699.603472222225</v>
      </c>
      <c r="G15" s="1">
        <v>43745.681250000001</v>
      </c>
      <c r="H15">
        <v>1000955374</v>
      </c>
    </row>
    <row r="16" spans="2:8" x14ac:dyDescent="0.25">
      <c r="B16">
        <v>3969382</v>
      </c>
      <c r="C16" t="s">
        <v>10</v>
      </c>
      <c r="D16" t="s">
        <v>32</v>
      </c>
      <c r="E16" t="s">
        <v>33</v>
      </c>
      <c r="F16" s="1">
        <v>43644.15625</v>
      </c>
      <c r="G16" s="1">
        <v>43745.679166666669</v>
      </c>
      <c r="H16">
        <v>1000459120</v>
      </c>
    </row>
    <row r="17" spans="2:8" x14ac:dyDescent="0.25">
      <c r="B17">
        <v>4207499</v>
      </c>
      <c r="C17" t="s">
        <v>17</v>
      </c>
      <c r="F17" s="1">
        <v>43742.59375</v>
      </c>
      <c r="G17" s="1">
        <v>43747.756249999999</v>
      </c>
      <c r="H17">
        <v>1000436521</v>
      </c>
    </row>
    <row r="18" spans="2:8" x14ac:dyDescent="0.25">
      <c r="B18">
        <v>4177705</v>
      </c>
      <c r="C18" t="s">
        <v>17</v>
      </c>
      <c r="D18" t="s">
        <v>28</v>
      </c>
      <c r="E18" t="s">
        <v>29</v>
      </c>
      <c r="F18" s="1">
        <v>43729.647222222222</v>
      </c>
      <c r="G18" s="1">
        <v>43747.637499999997</v>
      </c>
      <c r="H18">
        <v>1000336855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C1" sqref="C1:C1048576"/>
    </sheetView>
  </sheetViews>
  <sheetFormatPr defaultRowHeight="15" x14ac:dyDescent="0.25"/>
  <cols>
    <col min="2" max="2" width="31.85546875" bestFit="1" customWidth="1"/>
    <col min="3" max="3" width="15.42578125" bestFit="1" customWidth="1"/>
    <col min="4" max="4" width="62" bestFit="1" customWidth="1"/>
  </cols>
  <sheetData>
    <row r="2" spans="2:4" x14ac:dyDescent="0.25">
      <c r="B2" t="s">
        <v>52</v>
      </c>
      <c r="C2" t="s">
        <v>53</v>
      </c>
      <c r="D2" t="s">
        <v>54</v>
      </c>
    </row>
    <row r="3" spans="2:4" x14ac:dyDescent="0.25">
      <c r="B3" t="s">
        <v>49</v>
      </c>
      <c r="C3" t="s">
        <v>50</v>
      </c>
      <c r="D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Cases tables </vt:lpstr>
      <vt:lpstr>Sheet1</vt:lpstr>
      <vt:lpstr>Current Cases graphs</vt:lpstr>
      <vt:lpstr>Yesterday Archives</vt:lpstr>
      <vt:lpstr>Source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Morton</dc:creator>
  <cp:lastModifiedBy>mortokr</cp:lastModifiedBy>
  <dcterms:created xsi:type="dcterms:W3CDTF">2019-10-14T17:58:09Z</dcterms:created>
  <dcterms:modified xsi:type="dcterms:W3CDTF">2019-10-15T20:50:29Z</dcterms:modified>
</cp:coreProperties>
</file>