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lab2_1" sheetId="1" r:id="rId1"/>
  </sheets>
  <calcPr calcId="162913"/>
</workbook>
</file>

<file path=xl/calcChain.xml><?xml version="1.0" encoding="utf-8"?>
<calcChain xmlns="http://schemas.openxmlformats.org/spreadsheetml/2006/main">
  <c r="C11" i="1" l="1"/>
  <c r="B11" i="1"/>
  <c r="G12" i="1" l="1"/>
  <c r="F12" i="1"/>
  <c r="G11" i="1"/>
  <c r="F11" i="1"/>
  <c r="E11" i="1"/>
  <c r="D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H11" i="1" l="1"/>
  <c r="D12" i="1" s="1"/>
  <c r="I11" i="1"/>
  <c r="E12" i="1" s="1"/>
  <c r="C12" i="1" l="1"/>
  <c r="B12" i="1"/>
  <c r="I12" i="1" l="1"/>
  <c r="E13" i="1" s="1"/>
  <c r="G13" i="1" s="1"/>
  <c r="H12" i="1"/>
  <c r="D13" i="1" s="1"/>
  <c r="B13" i="1" l="1"/>
  <c r="F13" i="1"/>
  <c r="I13" i="1" s="1"/>
  <c r="E14" i="1" s="1"/>
  <c r="G14" i="1" s="1"/>
  <c r="C13" i="1"/>
  <c r="H13" i="1" l="1"/>
  <c r="D14" i="1" s="1"/>
  <c r="F14" i="1" s="1"/>
  <c r="C14" i="1"/>
  <c r="I14" i="1" l="1"/>
  <c r="E15" i="1" s="1"/>
  <c r="G15" i="1" s="1"/>
  <c r="B14" i="1"/>
  <c r="H14" i="1" l="1"/>
  <c r="D15" i="1" s="1"/>
  <c r="F15" i="1" s="1"/>
  <c r="C15" i="1"/>
  <c r="B15" i="1" l="1"/>
  <c r="I15" i="1"/>
  <c r="E16" i="1" s="1"/>
  <c r="G16" i="1" s="1"/>
  <c r="C16" i="1" l="1"/>
  <c r="H15" i="1"/>
  <c r="D16" i="1" s="1"/>
  <c r="F16" i="1" s="1"/>
  <c r="B16" i="1" l="1"/>
  <c r="I16" i="1"/>
  <c r="E17" i="1" s="1"/>
  <c r="C17" i="1" l="1"/>
  <c r="G17" i="1"/>
  <c r="H16" i="1"/>
  <c r="D17" i="1" s="1"/>
  <c r="F17" i="1" s="1"/>
  <c r="I17" i="1" l="1"/>
  <c r="E18" i="1" s="1"/>
  <c r="G18" i="1" s="1"/>
  <c r="B17" i="1"/>
  <c r="H17" i="1" l="1"/>
  <c r="D18" i="1" s="1"/>
  <c r="F18" i="1" s="1"/>
  <c r="C18" i="1"/>
  <c r="I18" i="1" l="1"/>
  <c r="E19" i="1" s="1"/>
  <c r="G19" i="1" s="1"/>
  <c r="B18" i="1"/>
  <c r="H18" i="1" l="1"/>
  <c r="D19" i="1" s="1"/>
  <c r="F19" i="1" s="1"/>
  <c r="C19" i="1"/>
  <c r="I19" i="1" l="1"/>
  <c r="E20" i="1" s="1"/>
  <c r="G20" i="1" s="1"/>
  <c r="B19" i="1"/>
  <c r="H19" i="1" l="1"/>
  <c r="D20" i="1" s="1"/>
  <c r="F20" i="1" s="1"/>
  <c r="C20" i="1"/>
  <c r="I20" i="1" l="1"/>
  <c r="E21" i="1" s="1"/>
  <c r="G21" i="1" s="1"/>
  <c r="B20" i="1"/>
  <c r="H20" i="1" l="1"/>
  <c r="D21" i="1" s="1"/>
  <c r="F21" i="1" s="1"/>
  <c r="C21" i="1"/>
  <c r="I21" i="1" l="1"/>
  <c r="E22" i="1" s="1"/>
  <c r="G22" i="1" s="1"/>
  <c r="B21" i="1"/>
  <c r="C22" i="1" l="1"/>
  <c r="H21" i="1"/>
  <c r="D22" i="1" s="1"/>
  <c r="F22" i="1" s="1"/>
  <c r="I22" i="1" l="1"/>
  <c r="E23" i="1" s="1"/>
  <c r="G23" i="1" s="1"/>
  <c r="B22" i="1"/>
  <c r="H22" i="1" l="1"/>
  <c r="D23" i="1" s="1"/>
  <c r="C23" i="1"/>
  <c r="B23" i="1" l="1"/>
  <c r="F23" i="1"/>
  <c r="I23" i="1"/>
  <c r="E24" i="1" s="1"/>
  <c r="G24" i="1" s="1"/>
  <c r="H23" i="1"/>
  <c r="D24" i="1" s="1"/>
  <c r="F24" i="1" s="1"/>
  <c r="C24" i="1" l="1"/>
  <c r="I24" i="1"/>
  <c r="E25" i="1" s="1"/>
  <c r="G25" i="1" s="1"/>
  <c r="H24" i="1"/>
  <c r="D25" i="1" s="1"/>
  <c r="F25" i="1" s="1"/>
  <c r="B24" i="1"/>
  <c r="B25" i="1" s="1"/>
  <c r="I25" i="1" l="1"/>
  <c r="E26" i="1" s="1"/>
  <c r="G26" i="1" s="1"/>
  <c r="H25" i="1"/>
  <c r="D26" i="1" s="1"/>
  <c r="F26" i="1" s="1"/>
  <c r="C25" i="1"/>
  <c r="C26" i="1" s="1"/>
  <c r="I26" i="1" l="1"/>
  <c r="E27" i="1" s="1"/>
  <c r="G27" i="1" s="1"/>
  <c r="B26" i="1"/>
  <c r="H26" i="1" l="1"/>
  <c r="D27" i="1" s="1"/>
  <c r="C27" i="1"/>
  <c r="B27" i="1" l="1"/>
  <c r="F27" i="1"/>
  <c r="I27" i="1" s="1"/>
  <c r="E28" i="1" s="1"/>
  <c r="G28" i="1" s="1"/>
  <c r="C28" i="1" l="1"/>
  <c r="H27" i="1"/>
  <c r="D28" i="1" s="1"/>
  <c r="F28" i="1" s="1"/>
  <c r="B28" i="1" l="1"/>
  <c r="I28" i="1"/>
  <c r="E29" i="1" s="1"/>
  <c r="G29" i="1" s="1"/>
  <c r="H28" i="1" l="1"/>
  <c r="D29" i="1" s="1"/>
  <c r="F29" i="1" s="1"/>
  <c r="C29" i="1"/>
  <c r="B29" i="1" l="1"/>
  <c r="I29" i="1"/>
  <c r="E30" i="1" s="1"/>
  <c r="G30" i="1" s="1"/>
  <c r="H29" i="1"/>
  <c r="D30" i="1" s="1"/>
  <c r="F30" i="1" s="1"/>
  <c r="H30" i="1" l="1"/>
  <c r="D31" i="1" s="1"/>
  <c r="F31" i="1" s="1"/>
  <c r="I30" i="1"/>
  <c r="E31" i="1" s="1"/>
  <c r="G31" i="1" s="1"/>
  <c r="C30" i="1"/>
  <c r="B30" i="1"/>
  <c r="B31" i="1" l="1"/>
  <c r="H31" i="1"/>
  <c r="C31" i="1"/>
  <c r="I31" i="1" l="1"/>
</calcChain>
</file>

<file path=xl/sharedStrings.xml><?xml version="1.0" encoding="utf-8"?>
<sst xmlns="http://schemas.openxmlformats.org/spreadsheetml/2006/main" count="17" uniqueCount="17">
  <si>
    <t>α=</t>
  </si>
  <si>
    <t>m=</t>
  </si>
  <si>
    <t>k=</t>
  </si>
  <si>
    <t>dt=</t>
  </si>
  <si>
    <t>t</t>
  </si>
  <si>
    <t>x</t>
  </si>
  <si>
    <t>y</t>
  </si>
  <si>
    <t>g=</t>
  </si>
  <si>
    <r>
      <t>v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>=</t>
    </r>
  </si>
  <si>
    <r>
      <t>v</t>
    </r>
    <r>
      <rPr>
        <vertAlign val="subscript"/>
        <sz val="11"/>
        <color theme="1"/>
        <rFont val="Times New Roman"/>
        <family val="1"/>
        <charset val="204"/>
      </rPr>
      <t>x</t>
    </r>
  </si>
  <si>
    <r>
      <t>v</t>
    </r>
    <r>
      <rPr>
        <vertAlign val="subscript"/>
        <sz val="11"/>
        <color theme="1"/>
        <rFont val="Times New Roman"/>
        <family val="1"/>
        <charset val="204"/>
      </rPr>
      <t>y</t>
    </r>
  </si>
  <si>
    <r>
      <t>v</t>
    </r>
    <r>
      <rPr>
        <vertAlign val="subscript"/>
        <sz val="11"/>
        <color theme="1"/>
        <rFont val="Times New Roman"/>
        <family val="1"/>
        <charset val="204"/>
      </rPr>
      <t>x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=</t>
    </r>
  </si>
  <si>
    <r>
      <t>v</t>
    </r>
    <r>
      <rPr>
        <vertAlign val="subscript"/>
        <sz val="11"/>
        <color theme="1"/>
        <rFont val="Times New Roman"/>
        <family val="1"/>
        <charset val="204"/>
      </rPr>
      <t>y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=</t>
    </r>
  </si>
  <si>
    <r>
      <t>f</t>
    </r>
    <r>
      <rPr>
        <vertAlign val="subscript"/>
        <sz val="11"/>
        <color theme="1"/>
        <rFont val="Times New Roman"/>
        <family val="1"/>
        <charset val="204"/>
      </rPr>
      <t>x</t>
    </r>
  </si>
  <si>
    <r>
      <t>f</t>
    </r>
    <r>
      <rPr>
        <vertAlign val="subscript"/>
        <sz val="11"/>
        <color theme="1"/>
        <rFont val="Times New Roman"/>
        <family val="1"/>
        <charset val="204"/>
      </rPr>
      <t>y</t>
    </r>
  </si>
  <si>
    <r>
      <t>x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>=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</si>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</sst>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1146106736655E-2"/>
          <c:y val="2.5428331875182269E-2"/>
          <c:w val="0.87630774278215218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lab2_1!$C$10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lab2_1!$B$11:$B$28</c:f>
              <c:numCache>
                <c:formatCode>General</c:formatCode>
                <c:ptCount val="18"/>
                <c:pt idx="0">
                  <c:v>0</c:v>
                </c:pt>
                <c:pt idx="1">
                  <c:v>0.52322070086245887</c:v>
                </c:pt>
                <c:pt idx="2">
                  <c:v>1.0445283763079707</c:v>
                </c:pt>
                <c:pt idx="3">
                  <c:v>1.5641006052401845</c:v>
                </c:pt>
                <c:pt idx="4">
                  <c:v>2.082102498737012</c:v>
                </c:pt>
                <c:pt idx="5">
                  <c:v>2.598684084839165</c:v>
                </c:pt>
                <c:pt idx="6">
                  <c:v>3.1139766506313649</c:v>
                </c:pt>
                <c:pt idx="7">
                  <c:v>3.6280879550630205</c:v>
                </c:pt>
                <c:pt idx="8">
                  <c:v>4.1410966241400153</c:v>
                </c:pt>
                <c:pt idx="9">
                  <c:v>4.6530467793205581</c:v>
                </c:pt>
                <c:pt idx="10">
                  <c:v>5.1639446670828093</c:v>
                </c:pt>
                <c:pt idx="11">
                  <c:v>5.6737588644495096</c:v>
                </c:pt>
                <c:pt idx="12">
                  <c:v>6.1824241687572234</c:v>
                </c:pt>
                <c:pt idx="13">
                  <c:v>6.6898477083491326</c:v>
                </c:pt>
                <c:pt idx="14">
                  <c:v>7.1959154511070116</c:v>
                </c:pt>
                <c:pt idx="15">
                  <c:v>7.7004979530122064</c:v>
                </c:pt>
                <c:pt idx="16">
                  <c:v>8.2034549666665111</c:v>
                </c:pt>
                <c:pt idx="17">
                  <c:v>8.704638974181151</c:v>
                </c:pt>
              </c:numCache>
            </c:numRef>
          </c:xVal>
          <c:yVal>
            <c:numRef>
              <c:f>lab2_1!$C$11:$C$28</c:f>
              <c:numCache>
                <c:formatCode>General</c:formatCode>
                <c:ptCount val="18"/>
                <c:pt idx="0">
                  <c:v>0</c:v>
                </c:pt>
                <c:pt idx="1">
                  <c:v>0.74949991043598196</c:v>
                </c:pt>
                <c:pt idx="2">
                  <c:v>1.398259462212033</c:v>
                </c:pt>
                <c:pt idx="3">
                  <c:v>1.9468592769361859</c:v>
                </c:pt>
                <c:pt idx="4">
                  <c:v>2.3958010243485464</c:v>
                </c:pt>
                <c:pt idx="5">
                  <c:v>2.745511820114527</c:v>
                </c:pt>
                <c:pt idx="6">
                  <c:v>2.9963499864053578</c:v>
                </c:pt>
                <c:pt idx="7">
                  <c:v>3.1486131290042914</c:v>
                </c:pt>
                <c:pt idx="8">
                  <c:v>3.2025497066691453</c:v>
                </c:pt>
                <c:pt idx="9">
                  <c:v>3.1583749945636175</c:v>
                </c:pt>
                <c:pt idx="10">
                  <c:v>3.0162910795987696</c:v>
                </c:pt>
                <c:pt idx="11">
                  <c:v>2.7765085457468563</c:v>
                </c:pt>
                <c:pt idx="12">
                  <c:v>2.4392663744235494</c:v>
                </c:pt>
                <c:pt idx="13">
                  <c:v>2.0048474859651915</c:v>
                </c:pt>
                <c:pt idx="14">
                  <c:v>1.4735893315044888</c:v>
                </c:pt>
                <c:pt idx="15">
                  <c:v>0.84589034837137633</c:v>
                </c:pt>
                <c:pt idx="16">
                  <c:v>0.12221346730943516</c:v>
                </c:pt>
                <c:pt idx="17">
                  <c:v>-0.69691233380248463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ABB-8C97-D2A5EC62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4352"/>
        <c:axId val="84416768"/>
      </c:scatterChart>
      <c:valAx>
        <c:axId val="843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16768"/>
        <c:crosses val="autoZero"/>
        <c:crossBetween val="midCat"/>
      </c:valAx>
      <c:valAx>
        <c:axId val="84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33</xdr:row>
      <xdr:rowOff>114300</xdr:rowOff>
    </xdr:from>
    <xdr:to>
      <xdr:col>8</xdr:col>
      <xdr:colOff>742950</xdr:colOff>
      <xdr:row>48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N38" sqref="N38"/>
    </sheetView>
  </sheetViews>
  <sheetFormatPr defaultRowHeight="15" x14ac:dyDescent="0.25"/>
  <cols>
    <col min="1" max="5" width="9.140625" style="1"/>
    <col min="6" max="6" width="12.7109375" style="1" customWidth="1"/>
    <col min="7" max="7" width="13.28515625" style="1" customWidth="1"/>
    <col min="8" max="8" width="9.140625" style="1"/>
    <col min="9" max="9" width="15.42578125" style="1" customWidth="1"/>
    <col min="10" max="16384" width="9.140625" style="1"/>
  </cols>
  <sheetData>
    <row r="1" spans="1:9" ht="16.5" x14ac:dyDescent="0.3">
      <c r="A1" s="4" t="s">
        <v>15</v>
      </c>
      <c r="B1" s="7">
        <v>0</v>
      </c>
      <c r="D1" s="5"/>
      <c r="E1" s="5"/>
    </row>
    <row r="2" spans="1:9" ht="16.5" x14ac:dyDescent="0.3">
      <c r="A2" s="4" t="s">
        <v>16</v>
      </c>
      <c r="B2" s="7">
        <v>0</v>
      </c>
      <c r="C2" s="6"/>
      <c r="D2" s="5"/>
      <c r="E2" s="5"/>
    </row>
    <row r="3" spans="1:9" ht="16.5" x14ac:dyDescent="0.3">
      <c r="A3" s="4" t="s">
        <v>8</v>
      </c>
      <c r="B3" s="7">
        <v>10</v>
      </c>
    </row>
    <row r="4" spans="1:9" ht="18" x14ac:dyDescent="0.25">
      <c r="A4" s="4" t="s">
        <v>0</v>
      </c>
      <c r="B4" s="3">
        <v>45</v>
      </c>
      <c r="C4" s="2"/>
    </row>
    <row r="5" spans="1:9" x14ac:dyDescent="0.25">
      <c r="A5" s="4" t="s">
        <v>1</v>
      </c>
      <c r="B5" s="3">
        <v>100</v>
      </c>
    </row>
    <row r="6" spans="1:9" x14ac:dyDescent="0.25">
      <c r="A6" s="4" t="s">
        <v>2</v>
      </c>
      <c r="B6" s="3">
        <v>0.4</v>
      </c>
    </row>
    <row r="7" spans="1:9" x14ac:dyDescent="0.25">
      <c r="A7" s="4" t="s">
        <v>3</v>
      </c>
      <c r="B7" s="3">
        <v>0.1</v>
      </c>
    </row>
    <row r="8" spans="1:9" x14ac:dyDescent="0.25">
      <c r="A8" s="4" t="s">
        <v>7</v>
      </c>
      <c r="B8" s="3">
        <v>9.8000000000000007</v>
      </c>
    </row>
    <row r="9" spans="1:9" x14ac:dyDescent="0.25">
      <c r="B9" s="3"/>
    </row>
    <row r="10" spans="1:9" s="5" customFormat="1" ht="18.75" x14ac:dyDescent="0.3">
      <c r="A10" s="5" t="s">
        <v>4</v>
      </c>
      <c r="B10" s="5" t="s">
        <v>5</v>
      </c>
      <c r="C10" s="5" t="s">
        <v>6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</row>
    <row r="11" spans="1:9" x14ac:dyDescent="0.25">
      <c r="A11" s="1">
        <v>0</v>
      </c>
      <c r="B11" s="1">
        <f>B1</f>
        <v>0</v>
      </c>
      <c r="C11" s="1">
        <f>B2</f>
        <v>0</v>
      </c>
      <c r="D11" s="1">
        <f>B3*COS(B4)</f>
        <v>5.2532198881772976</v>
      </c>
      <c r="E11" s="1">
        <f>B3*SIN(B4)</f>
        <v>8.5090352453411846</v>
      </c>
      <c r="F11" s="1">
        <f>D11^2</f>
        <v>27.5963191935415</v>
      </c>
      <c r="G11" s="1">
        <f>E11^2</f>
        <v>72.40368080645851</v>
      </c>
      <c r="H11" s="1">
        <f>-(($B$6*D11*SQRT(F11+G11))/$B$5)</f>
        <v>-0.21012879552709191</v>
      </c>
      <c r="I11" s="1">
        <f>-$B$8-(($B$6*E11*SQRT(F11+G11))/$B$5)</f>
        <v>-10.140361409813648</v>
      </c>
    </row>
    <row r="12" spans="1:9" x14ac:dyDescent="0.25">
      <c r="A12" s="1">
        <f>A11+$B$7</f>
        <v>0.1</v>
      </c>
      <c r="B12" s="1">
        <f>B11+D12*$B$7</f>
        <v>0.52322070086245887</v>
      </c>
      <c r="C12" s="1">
        <f>C11+E12*$B$7</f>
        <v>0.74949991043598196</v>
      </c>
      <c r="D12" s="1">
        <f>D11+H11*$B$7</f>
        <v>5.232207008624588</v>
      </c>
      <c r="E12" s="1">
        <f>E11+I11*$B$7</f>
        <v>7.4949991043598194</v>
      </c>
      <c r="F12" s="1">
        <f t="shared" ref="F12:F31" si="0">D12^2</f>
        <v>27.37599018110026</v>
      </c>
      <c r="G12" s="1">
        <f t="shared" ref="G12:G31" si="1">E12^2</f>
        <v>56.175011574354492</v>
      </c>
      <c r="H12" s="1">
        <f>-(($B$6*D12*SQRT(F12+G12))/$B$5)</f>
        <v>-0.19130254169470601</v>
      </c>
      <c r="I12" s="1">
        <f>-$B$8-(($B$6*E12*SQRT(F12+G12))/$B$5)</f>
        <v>-10.074035865993096</v>
      </c>
    </row>
    <row r="13" spans="1:9" x14ac:dyDescent="0.25">
      <c r="A13" s="1">
        <f t="shared" ref="A13:A31" si="2">A12+$B$7</f>
        <v>0.2</v>
      </c>
      <c r="B13" s="1">
        <f t="shared" ref="B13:B31" si="3">B12+D13*$B$7</f>
        <v>1.0445283763079707</v>
      </c>
      <c r="C13" s="1">
        <f t="shared" ref="C13:C31" si="4">C12+E13*$B$7</f>
        <v>1.398259462212033</v>
      </c>
      <c r="D13" s="1">
        <f t="shared" ref="D13:D20" si="5">D12+H12*$B$7</f>
        <v>5.2130767544551171</v>
      </c>
      <c r="E13" s="1">
        <f t="shared" ref="E13:E31" si="6">E12+I12*$B$7</f>
        <v>6.4875955177605098</v>
      </c>
      <c r="F13" s="1">
        <f t="shared" si="0"/>
        <v>27.176169247840296</v>
      </c>
      <c r="G13" s="1">
        <f t="shared" si="1"/>
        <v>42.088895602066259</v>
      </c>
      <c r="H13" s="1">
        <f t="shared" ref="H13:H20" si="7">-(($B$6*D13*SQRT(F13+G13))/$B$5)</f>
        <v>-0.17354465132979208</v>
      </c>
      <c r="I13" s="1">
        <f t="shared" ref="I13:I31" si="8">-$B$8-(($B$6*E13*SQRT(F13+G13))/$B$5)</f>
        <v>-10.015973705189797</v>
      </c>
    </row>
    <row r="14" spans="1:9" x14ac:dyDescent="0.25">
      <c r="A14" s="1">
        <f t="shared" si="2"/>
        <v>0.30000000000000004</v>
      </c>
      <c r="B14" s="1">
        <f t="shared" si="3"/>
        <v>1.5641006052401845</v>
      </c>
      <c r="C14" s="1">
        <f t="shared" si="4"/>
        <v>1.9468592769361859</v>
      </c>
      <c r="D14" s="1">
        <f t="shared" si="5"/>
        <v>5.1957222893221378</v>
      </c>
      <c r="E14" s="1">
        <f t="shared" si="6"/>
        <v>5.4859981472415296</v>
      </c>
      <c r="F14" s="1">
        <f t="shared" si="0"/>
        <v>26.995530107758878</v>
      </c>
      <c r="G14" s="1">
        <f t="shared" si="1"/>
        <v>30.096175671537495</v>
      </c>
      <c r="H14" s="1">
        <f t="shared" si="7"/>
        <v>-0.15703354353861124</v>
      </c>
      <c r="I14" s="1">
        <f t="shared" si="8"/>
        <v>-9.9658067311792351</v>
      </c>
    </row>
    <row r="15" spans="1:9" x14ac:dyDescent="0.25">
      <c r="A15" s="1">
        <f t="shared" si="2"/>
        <v>0.4</v>
      </c>
      <c r="B15" s="1">
        <f t="shared" si="3"/>
        <v>2.082102498737012</v>
      </c>
      <c r="C15" s="1">
        <f t="shared" si="4"/>
        <v>2.3958010243485464</v>
      </c>
      <c r="D15" s="1">
        <f t="shared" si="5"/>
        <v>5.1800189349682766</v>
      </c>
      <c r="E15" s="1">
        <f t="shared" si="6"/>
        <v>4.4894174741236057</v>
      </c>
      <c r="F15" s="1">
        <f t="shared" si="0"/>
        <v>26.83259616662988</v>
      </c>
      <c r="G15" s="1">
        <f t="shared" si="1"/>
        <v>20.154869256966375</v>
      </c>
      <c r="H15" s="1">
        <f t="shared" si="7"/>
        <v>-0.14203073946747405</v>
      </c>
      <c r="I15" s="1">
        <f t="shared" si="8"/>
        <v>-9.9230951646380188</v>
      </c>
    </row>
    <row r="16" spans="1:9" x14ac:dyDescent="0.25">
      <c r="A16" s="1">
        <f t="shared" si="2"/>
        <v>0.5</v>
      </c>
      <c r="B16" s="1">
        <f t="shared" si="3"/>
        <v>2.598684084839165</v>
      </c>
      <c r="C16" s="1">
        <f t="shared" si="4"/>
        <v>2.745511820114527</v>
      </c>
      <c r="D16" s="1">
        <f t="shared" si="5"/>
        <v>5.165815861021529</v>
      </c>
      <c r="E16" s="1">
        <f t="shared" si="6"/>
        <v>3.4971079576598036</v>
      </c>
      <c r="F16" s="1">
        <f t="shared" si="0"/>
        <v>26.685653509981602</v>
      </c>
      <c r="G16" s="1">
        <f t="shared" si="1"/>
        <v>12.229764067527523</v>
      </c>
      <c r="H16" s="1">
        <f t="shared" si="7"/>
        <v>-0.1289020309953047</v>
      </c>
      <c r="I16" s="1">
        <f t="shared" si="8"/>
        <v>-9.8872629475149463</v>
      </c>
    </row>
    <row r="17" spans="1:9" x14ac:dyDescent="0.25">
      <c r="A17" s="1">
        <f t="shared" si="2"/>
        <v>0.6</v>
      </c>
      <c r="B17" s="1">
        <f t="shared" si="3"/>
        <v>3.1139766506313649</v>
      </c>
      <c r="C17" s="1">
        <f t="shared" si="4"/>
        <v>2.9963499864053578</v>
      </c>
      <c r="D17" s="1">
        <f t="shared" si="5"/>
        <v>5.1529256579219984</v>
      </c>
      <c r="E17" s="1">
        <f t="shared" si="6"/>
        <v>2.5083816629083091</v>
      </c>
      <c r="F17" s="1">
        <f t="shared" si="0"/>
        <v>26.552642836070859</v>
      </c>
      <c r="G17" s="1">
        <f t="shared" si="1"/>
        <v>6.2919785668146542</v>
      </c>
      <c r="H17" s="1">
        <f t="shared" si="7"/>
        <v>-0.11812613605442532</v>
      </c>
      <c r="I17" s="1">
        <f t="shared" si="8"/>
        <v>-9.8575023691897439</v>
      </c>
    </row>
    <row r="18" spans="1:9" x14ac:dyDescent="0.25">
      <c r="A18" s="1">
        <f t="shared" si="2"/>
        <v>0.7</v>
      </c>
      <c r="B18" s="1">
        <f t="shared" si="3"/>
        <v>3.6280879550630205</v>
      </c>
      <c r="C18" s="1">
        <f t="shared" si="4"/>
        <v>3.1486131290042914</v>
      </c>
      <c r="D18" s="1">
        <f t="shared" si="5"/>
        <v>5.1411130443165556</v>
      </c>
      <c r="E18" s="1">
        <f t="shared" si="6"/>
        <v>1.5226314259893345</v>
      </c>
      <c r="F18" s="1">
        <f t="shared" si="0"/>
        <v>26.431043334441842</v>
      </c>
      <c r="G18" s="1">
        <f t="shared" si="1"/>
        <v>2.3184064594103142</v>
      </c>
      <c r="H18" s="1">
        <f t="shared" si="7"/>
        <v>-0.11026353546609441</v>
      </c>
      <c r="I18" s="1">
        <f t="shared" si="8"/>
        <v>-9.8326564934079723</v>
      </c>
    </row>
    <row r="19" spans="1:9" x14ac:dyDescent="0.25">
      <c r="A19" s="1">
        <f t="shared" si="2"/>
        <v>0.79999999999999993</v>
      </c>
      <c r="B19" s="1">
        <f t="shared" si="3"/>
        <v>4.1410966241400153</v>
      </c>
      <c r="C19" s="1">
        <f t="shared" si="4"/>
        <v>3.2025497066691453</v>
      </c>
      <c r="D19" s="1">
        <f t="shared" si="5"/>
        <v>5.1300866907699465</v>
      </c>
      <c r="E19" s="1">
        <f t="shared" si="6"/>
        <v>0.53936577664853724</v>
      </c>
      <c r="F19" s="1">
        <f t="shared" si="0"/>
        <v>26.317789454814939</v>
      </c>
      <c r="G19" s="1">
        <f t="shared" si="1"/>
        <v>0.29091544101967975</v>
      </c>
      <c r="H19" s="1">
        <f t="shared" si="7"/>
        <v>-0.10585138964520999</v>
      </c>
      <c r="I19" s="1">
        <f t="shared" si="8"/>
        <v>-9.8111289770381536</v>
      </c>
    </row>
    <row r="20" spans="1:9" x14ac:dyDescent="0.25">
      <c r="A20" s="1">
        <f t="shared" si="2"/>
        <v>0.89999999999999991</v>
      </c>
      <c r="B20" s="1">
        <f t="shared" si="3"/>
        <v>4.6530467793205581</v>
      </c>
      <c r="C20" s="1">
        <f t="shared" si="4"/>
        <v>3.1583749945636175</v>
      </c>
      <c r="D20" s="1">
        <f t="shared" si="5"/>
        <v>5.1195015518054259</v>
      </c>
      <c r="E20" s="1">
        <f t="shared" si="6"/>
        <v>-0.44174712105527814</v>
      </c>
      <c r="F20" s="1">
        <f t="shared" si="0"/>
        <v>26.209296138938164</v>
      </c>
      <c r="G20" s="1">
        <f t="shared" si="1"/>
        <v>0.19514051896062656</v>
      </c>
      <c r="H20" s="1">
        <f t="shared" si="7"/>
        <v>-0.10522674182915324</v>
      </c>
      <c r="I20" s="1">
        <f t="shared" si="8"/>
        <v>-9.790920285932005</v>
      </c>
    </row>
    <row r="21" spans="1:9" x14ac:dyDescent="0.25">
      <c r="A21" s="1">
        <f t="shared" si="2"/>
        <v>0.99999999999999989</v>
      </c>
      <c r="B21" s="1">
        <f>B20+D21*$B$7</f>
        <v>5.1639446670828093</v>
      </c>
      <c r="C21" s="1">
        <f t="shared" si="4"/>
        <v>3.0162910795987696</v>
      </c>
      <c r="D21" s="1">
        <f>D20+H20*$B$7</f>
        <v>5.1089788776225102</v>
      </c>
      <c r="E21" s="1">
        <f t="shared" si="6"/>
        <v>-1.4208391496484787</v>
      </c>
      <c r="F21" s="1">
        <f t="shared" si="0"/>
        <v>26.101665171992966</v>
      </c>
      <c r="G21" s="1">
        <f t="shared" si="1"/>
        <v>2.0187838891738119</v>
      </c>
      <c r="H21" s="1">
        <f>-(($B$6*D21*SQRT(F21+G21))/$B$5)</f>
        <v>-0.10836903955508026</v>
      </c>
      <c r="I21" s="1">
        <f t="shared" si="8"/>
        <v>-9.7698618887065525</v>
      </c>
    </row>
    <row r="22" spans="1:9" x14ac:dyDescent="0.25">
      <c r="A22" s="1">
        <f t="shared" si="2"/>
        <v>1.0999999999999999</v>
      </c>
      <c r="B22" s="1">
        <f>B21+D22*$B$7</f>
        <v>5.6737588644495096</v>
      </c>
      <c r="C22" s="1">
        <f t="shared" si="4"/>
        <v>2.7765085457468563</v>
      </c>
      <c r="D22" s="1">
        <f t="shared" ref="D22:D31" si="9">D21+H21*$B$7</f>
        <v>5.0981419736670022</v>
      </c>
      <c r="E22" s="1">
        <f t="shared" si="6"/>
        <v>-2.3978253385191337</v>
      </c>
      <c r="F22" s="1">
        <f t="shared" si="0"/>
        <v>25.991051583665275</v>
      </c>
      <c r="G22" s="1">
        <f t="shared" si="1"/>
        <v>5.749566354044398</v>
      </c>
      <c r="H22" s="1">
        <f t="shared" ref="H22:H31" si="10">-(($B$6*D22*SQRT(F22+G22))/$B$5)</f>
        <v>-0.11488930589860299</v>
      </c>
      <c r="I22" s="1">
        <f t="shared" si="8"/>
        <v>-9.7459637471393545</v>
      </c>
    </row>
    <row r="23" spans="1:9" x14ac:dyDescent="0.25">
      <c r="A23" s="1">
        <f t="shared" si="2"/>
        <v>1.2</v>
      </c>
      <c r="B23" s="1">
        <f t="shared" si="3"/>
        <v>6.1824241687572234</v>
      </c>
      <c r="C23" s="1">
        <f t="shared" si="4"/>
        <v>2.4392663744235494</v>
      </c>
      <c r="D23" s="1">
        <f t="shared" si="9"/>
        <v>5.0866530430771419</v>
      </c>
      <c r="E23" s="1">
        <f t="shared" si="6"/>
        <v>-3.3724217132330692</v>
      </c>
      <c r="F23" s="1">
        <f t="shared" si="0"/>
        <v>25.874039180645948</v>
      </c>
      <c r="G23" s="1">
        <f t="shared" si="1"/>
        <v>11.37322821188587</v>
      </c>
      <c r="H23" s="1">
        <f t="shared" si="10"/>
        <v>-0.12417647158049641</v>
      </c>
      <c r="I23" s="1">
        <f t="shared" si="8"/>
        <v>-9.7176717135050765</v>
      </c>
    </row>
    <row r="24" spans="1:9" x14ac:dyDescent="0.25">
      <c r="A24" s="1">
        <f t="shared" si="2"/>
        <v>1.3</v>
      </c>
      <c r="B24" s="1">
        <f t="shared" si="3"/>
        <v>6.6898477083491326</v>
      </c>
      <c r="C24" s="1">
        <f t="shared" si="4"/>
        <v>2.0048474859651915</v>
      </c>
      <c r="D24" s="1">
        <f t="shared" si="9"/>
        <v>5.074235395919092</v>
      </c>
      <c r="E24" s="1">
        <f t="shared" si="6"/>
        <v>-4.344188884583577</v>
      </c>
      <c r="F24" s="1">
        <f t="shared" si="0"/>
        <v>25.747864853198184</v>
      </c>
      <c r="G24" s="1">
        <f t="shared" si="1"/>
        <v>18.871977064939504</v>
      </c>
      <c r="H24" s="1">
        <f t="shared" si="10"/>
        <v>-0.1355796834030395</v>
      </c>
      <c r="I24" s="1">
        <f t="shared" si="8"/>
        <v>-9.6839266002344857</v>
      </c>
    </row>
    <row r="25" spans="1:9" x14ac:dyDescent="0.25">
      <c r="A25" s="1">
        <f t="shared" si="2"/>
        <v>1.4000000000000001</v>
      </c>
      <c r="B25" s="1">
        <f t="shared" si="3"/>
        <v>7.1959154511070116</v>
      </c>
      <c r="C25" s="1">
        <f t="shared" si="4"/>
        <v>1.4735893315044888</v>
      </c>
      <c r="D25" s="1">
        <f t="shared" si="9"/>
        <v>5.0606774275787885</v>
      </c>
      <c r="E25" s="1">
        <f t="shared" si="6"/>
        <v>-5.3125815446070259</v>
      </c>
      <c r="F25" s="1">
        <f t="shared" si="0"/>
        <v>25.610456026005465</v>
      </c>
      <c r="G25" s="1">
        <f t="shared" si="1"/>
        <v>28.223522668099175</v>
      </c>
      <c r="H25" s="1">
        <f t="shared" si="10"/>
        <v>-0.14852408526836486</v>
      </c>
      <c r="I25" s="1">
        <f t="shared" si="8"/>
        <v>-9.6440828672409857</v>
      </c>
    </row>
    <row r="26" spans="1:9" x14ac:dyDescent="0.25">
      <c r="A26" s="1">
        <f t="shared" si="2"/>
        <v>1.5000000000000002</v>
      </c>
      <c r="B26" s="1">
        <f t="shared" si="3"/>
        <v>7.7004979530122064</v>
      </c>
      <c r="C26" s="1">
        <f t="shared" si="4"/>
        <v>0.84589034837137633</v>
      </c>
      <c r="D26" s="1">
        <f t="shared" si="9"/>
        <v>5.0458250190519518</v>
      </c>
      <c r="E26" s="1">
        <f t="shared" si="6"/>
        <v>-6.2769898313311243</v>
      </c>
      <c r="F26" s="1">
        <f t="shared" si="0"/>
        <v>25.460350122890631</v>
      </c>
      <c r="G26" s="1">
        <f t="shared" si="1"/>
        <v>39.400601342634339</v>
      </c>
      <c r="H26" s="1">
        <f t="shared" si="10"/>
        <v>-0.16254882508913224</v>
      </c>
      <c r="I26" s="1">
        <f t="shared" si="8"/>
        <v>-9.5977897928828675</v>
      </c>
    </row>
    <row r="27" spans="1:9" x14ac:dyDescent="0.25">
      <c r="A27" s="1">
        <f t="shared" si="2"/>
        <v>1.6000000000000003</v>
      </c>
      <c r="B27" s="1">
        <f t="shared" si="3"/>
        <v>8.2034549666665111</v>
      </c>
      <c r="C27" s="1">
        <f t="shared" si="4"/>
        <v>0.12221346730943516</v>
      </c>
      <c r="D27" s="1">
        <f t="shared" si="9"/>
        <v>5.0295701365430387</v>
      </c>
      <c r="E27" s="1">
        <f t="shared" si="6"/>
        <v>-7.2367688106194112</v>
      </c>
      <c r="F27" s="1">
        <f t="shared" si="0"/>
        <v>25.296575758405563</v>
      </c>
      <c r="G27" s="1">
        <f t="shared" si="1"/>
        <v>52.370822818353886</v>
      </c>
      <c r="H27" s="1">
        <f t="shared" si="10"/>
        <v>-0.1773006139664621</v>
      </c>
      <c r="I27" s="1">
        <f t="shared" si="8"/>
        <v>-9.5448920049978554</v>
      </c>
    </row>
    <row r="28" spans="1:9" x14ac:dyDescent="0.25">
      <c r="A28" s="1">
        <f t="shared" si="2"/>
        <v>1.7000000000000004</v>
      </c>
      <c r="B28" s="1">
        <f t="shared" si="3"/>
        <v>8.704638974181151</v>
      </c>
      <c r="C28" s="1">
        <f t="shared" si="4"/>
        <v>-0.69691233380248463</v>
      </c>
      <c r="D28" s="1">
        <f t="shared" si="9"/>
        <v>5.0118400751463925</v>
      </c>
      <c r="E28" s="1">
        <f t="shared" si="6"/>
        <v>-8.1912580111191975</v>
      </c>
      <c r="F28" s="1">
        <f t="shared" si="0"/>
        <v>25.118540938843399</v>
      </c>
      <c r="G28" s="1">
        <f t="shared" si="1"/>
        <v>67.096707804724431</v>
      </c>
      <c r="H28" s="1">
        <f t="shared" si="10"/>
        <v>-0.19251233729819756</v>
      </c>
      <c r="I28" s="1">
        <f t="shared" si="8"/>
        <v>-9.4853614238504846</v>
      </c>
    </row>
    <row r="29" spans="1:9" x14ac:dyDescent="0.25">
      <c r="A29" s="1">
        <f t="shared" si="2"/>
        <v>1.8000000000000005</v>
      </c>
      <c r="B29" s="1">
        <f t="shared" si="3"/>
        <v>9.2038978583228079</v>
      </c>
      <c r="C29" s="1">
        <f t="shared" si="4"/>
        <v>-1.6108917491529091</v>
      </c>
      <c r="D29" s="1">
        <f t="shared" si="9"/>
        <v>4.9925888414165724</v>
      </c>
      <c r="E29" s="1">
        <f t="shared" si="6"/>
        <v>-9.139794153504246</v>
      </c>
      <c r="F29" s="1">
        <f t="shared" si="0"/>
        <v>24.925943339437275</v>
      </c>
      <c r="G29" s="1">
        <f t="shared" si="1"/>
        <v>83.53583716843039</v>
      </c>
      <c r="H29" s="1">
        <f t="shared" si="10"/>
        <v>-0.20798123743967259</v>
      </c>
      <c r="I29" s="1">
        <f t="shared" si="8"/>
        <v>-9.4192545073568805</v>
      </c>
    </row>
    <row r="30" spans="1:9" x14ac:dyDescent="0.25">
      <c r="A30" s="1">
        <f t="shared" si="2"/>
        <v>1.9000000000000006</v>
      </c>
      <c r="B30" s="1">
        <f t="shared" si="3"/>
        <v>9.7010769300900677</v>
      </c>
      <c r="C30" s="1">
        <f t="shared" si="4"/>
        <v>-2.6190637095769027</v>
      </c>
      <c r="D30" s="1">
        <f t="shared" si="9"/>
        <v>4.9717907176726053</v>
      </c>
      <c r="E30" s="1">
        <f t="shared" si="6"/>
        <v>-10.081719604239934</v>
      </c>
      <c r="F30" s="1">
        <f t="shared" si="0"/>
        <v>24.718702940335479</v>
      </c>
      <c r="G30" s="1">
        <f t="shared" si="1"/>
        <v>101.64107017851582</v>
      </c>
      <c r="H30" s="1">
        <f t="shared" si="10"/>
        <v>-0.22355132548327503</v>
      </c>
      <c r="I30" s="1">
        <f t="shared" si="8"/>
        <v>-9.3466861119742397</v>
      </c>
    </row>
    <row r="31" spans="1:9" x14ac:dyDescent="0.25">
      <c r="A31" s="1">
        <f t="shared" si="2"/>
        <v>2.0000000000000004</v>
      </c>
      <c r="B31" s="1">
        <f t="shared" si="3"/>
        <v>10.196020488602496</v>
      </c>
      <c r="C31" s="1">
        <f t="shared" si="4"/>
        <v>-3.7207025311206383</v>
      </c>
      <c r="D31" s="1">
        <f t="shared" si="9"/>
        <v>4.9494355851242782</v>
      </c>
      <c r="E31" s="1">
        <f t="shared" si="6"/>
        <v>-11.016388215437358</v>
      </c>
      <c r="F31" s="1">
        <f t="shared" si="0"/>
        <v>24.496912611294505</v>
      </c>
      <c r="G31" s="1">
        <f t="shared" si="1"/>
        <v>121.36080931322709</v>
      </c>
      <c r="H31" s="1">
        <f t="shared" si="10"/>
        <v>-0.23910044308340378</v>
      </c>
      <c r="I31" s="1">
        <f t="shared" si="8"/>
        <v>-9.267813398479916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2020-06-08T09:49:00Z</dcterms:modified>
</cp:coreProperties>
</file>