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9150" windowHeight="4065"/>
  </bookViews>
  <sheets>
    <sheet name="3 матем+физ" sheetId="4" r:id="rId1"/>
    <sheet name="Баллы" sheetId="16" r:id="rId2"/>
  </sheets>
  <definedNames>
    <definedName name="_xlnm._FilterDatabase" localSheetId="0" hidden="1">'3 матем+физ'!$A$1:$AH$22</definedName>
  </definedNames>
  <calcPr calcId="125725"/>
</workbook>
</file>

<file path=xl/calcChain.xml><?xml version="1.0" encoding="utf-8"?>
<calcChain xmlns="http://schemas.openxmlformats.org/spreadsheetml/2006/main">
  <c r="I39" i="4"/>
  <c r="I38"/>
  <c r="I37"/>
  <c r="AB12" l="1"/>
  <c r="AD12" s="1"/>
  <c r="AC12"/>
  <c r="AE12" s="1"/>
  <c r="AB13"/>
  <c r="AD13" s="1"/>
  <c r="AC13"/>
  <c r="AE13" s="1"/>
  <c r="AB14"/>
  <c r="AD14" s="1"/>
  <c r="AC14"/>
  <c r="AE14" s="1"/>
  <c r="AB15"/>
  <c r="AD15" s="1"/>
  <c r="AC15"/>
  <c r="AE15" s="1"/>
  <c r="AB16"/>
  <c r="AD16" s="1"/>
  <c r="AC16"/>
  <c r="AE16" s="1"/>
  <c r="AB17"/>
  <c r="AD17" s="1"/>
  <c r="AC17"/>
  <c r="AE17" s="1"/>
  <c r="W12"/>
  <c r="W13"/>
  <c r="W14"/>
  <c r="W15"/>
  <c r="W16"/>
  <c r="W17"/>
  <c r="M12"/>
  <c r="M13"/>
  <c r="M14"/>
  <c r="M15"/>
  <c r="M16"/>
  <c r="M17"/>
  <c r="U34"/>
  <c r="U22"/>
  <c r="N22"/>
  <c r="O22"/>
  <c r="P22"/>
  <c r="Q22"/>
  <c r="R22"/>
  <c r="S22"/>
  <c r="T22"/>
  <c r="V22"/>
  <c r="D34"/>
  <c r="E34"/>
  <c r="F34"/>
  <c r="G34"/>
  <c r="H34"/>
  <c r="I34"/>
  <c r="J34"/>
  <c r="K34"/>
  <c r="L34"/>
  <c r="C34"/>
  <c r="AA16" l="1"/>
  <c r="AA17"/>
  <c r="AA13"/>
  <c r="AF13" s="1"/>
  <c r="AA15"/>
  <c r="AI15" s="1"/>
  <c r="AA12"/>
  <c r="AG12" s="1"/>
  <c r="AA14"/>
  <c r="I40"/>
  <c r="O34"/>
  <c r="P34"/>
  <c r="Q34"/>
  <c r="R34"/>
  <c r="S34"/>
  <c r="T34"/>
  <c r="V34"/>
  <c r="N34"/>
  <c r="AC33"/>
  <c r="AE33" s="1"/>
  <c r="AB33"/>
  <c r="AD33" s="1"/>
  <c r="W33"/>
  <c r="M33"/>
  <c r="AC32"/>
  <c r="AE32" s="1"/>
  <c r="AB32"/>
  <c r="AD32" s="1"/>
  <c r="W32"/>
  <c r="M32"/>
  <c r="AC31"/>
  <c r="AE31" s="1"/>
  <c r="AB31"/>
  <c r="AD31" s="1"/>
  <c r="W31"/>
  <c r="M31"/>
  <c r="AC30"/>
  <c r="AE30" s="1"/>
  <c r="AB30"/>
  <c r="AD30" s="1"/>
  <c r="W30"/>
  <c r="M30"/>
  <c r="AC29"/>
  <c r="AE29" s="1"/>
  <c r="AB29"/>
  <c r="AD29" s="1"/>
  <c r="W29"/>
  <c r="M29"/>
  <c r="AC28"/>
  <c r="AE28" s="1"/>
  <c r="AB28"/>
  <c r="AD28" s="1"/>
  <c r="W28"/>
  <c r="M28"/>
  <c r="AC27"/>
  <c r="AE27" s="1"/>
  <c r="AB27"/>
  <c r="AD27" s="1"/>
  <c r="W27"/>
  <c r="M27"/>
  <c r="AC26"/>
  <c r="AE26" s="1"/>
  <c r="AB26"/>
  <c r="AD26" s="1"/>
  <c r="W26"/>
  <c r="M26"/>
  <c r="AB5"/>
  <c r="AC5"/>
  <c r="AB6"/>
  <c r="AC6"/>
  <c r="AB7"/>
  <c r="AC7"/>
  <c r="AB8"/>
  <c r="AC8"/>
  <c r="AB9"/>
  <c r="AC9"/>
  <c r="AB10"/>
  <c r="AC10"/>
  <c r="AB11"/>
  <c r="AC11"/>
  <c r="AB18"/>
  <c r="AC18"/>
  <c r="AB19"/>
  <c r="AC19"/>
  <c r="AB20"/>
  <c r="AC20"/>
  <c r="AB21"/>
  <c r="AC21"/>
  <c r="AC4"/>
  <c r="AB4"/>
  <c r="AD4" s="1"/>
  <c r="AA29" l="1"/>
  <c r="AA30"/>
  <c r="AG30" s="1"/>
  <c r="AA27"/>
  <c r="AG27" s="1"/>
  <c r="AA28"/>
  <c r="AG28" s="1"/>
  <c r="AA31"/>
  <c r="AG31" s="1"/>
  <c r="AA33"/>
  <c r="AG33" s="1"/>
  <c r="AA32"/>
  <c r="AG32" s="1"/>
  <c r="AA26"/>
  <c r="AG26" s="1"/>
  <c r="AI14"/>
  <c r="AF15"/>
  <c r="AI17"/>
  <c r="AF17"/>
  <c r="AG15"/>
  <c r="AF16"/>
  <c r="AI12"/>
  <c r="AG13"/>
  <c r="AG16"/>
  <c r="AI16"/>
  <c r="AF14"/>
  <c r="AI13"/>
  <c r="AF12"/>
  <c r="AG17"/>
  <c r="AG14"/>
  <c r="AD34"/>
  <c r="AG29"/>
  <c r="AE34"/>
  <c r="AD21"/>
  <c r="AD20"/>
  <c r="AD19"/>
  <c r="AD18"/>
  <c r="AD11"/>
  <c r="AD10"/>
  <c r="AD9"/>
  <c r="AD8"/>
  <c r="AD7"/>
  <c r="AD6"/>
  <c r="AD5"/>
  <c r="AE18"/>
  <c r="AE11"/>
  <c r="AE10"/>
  <c r="AE9"/>
  <c r="AE8"/>
  <c r="AE7"/>
  <c r="AE6"/>
  <c r="AE5"/>
  <c r="AE4"/>
  <c r="W5"/>
  <c r="W6"/>
  <c r="W7"/>
  <c r="W8"/>
  <c r="W9"/>
  <c r="W10"/>
  <c r="W11"/>
  <c r="W18"/>
  <c r="M18"/>
  <c r="M11"/>
  <c r="M10"/>
  <c r="M9"/>
  <c r="M8"/>
  <c r="M7"/>
  <c r="M6"/>
  <c r="AA6" s="1"/>
  <c r="M5"/>
  <c r="M19"/>
  <c r="W19"/>
  <c r="AA19" s="1"/>
  <c r="M20"/>
  <c r="W20"/>
  <c r="M21"/>
  <c r="W21"/>
  <c r="AA21" s="1"/>
  <c r="M4"/>
  <c r="W4"/>
  <c r="L22"/>
  <c r="K22"/>
  <c r="AE19"/>
  <c r="AE20"/>
  <c r="AE21"/>
  <c r="C5" i="16"/>
  <c r="J22" i="4"/>
  <c r="I22"/>
  <c r="D22"/>
  <c r="E22"/>
  <c r="F22"/>
  <c r="G22"/>
  <c r="H22"/>
  <c r="C22"/>
  <c r="AA20" l="1"/>
  <c r="AA5"/>
  <c r="AA7"/>
  <c r="AG7" s="1"/>
  <c r="AA4"/>
  <c r="AG6"/>
  <c r="AA11"/>
  <c r="AG11" s="1"/>
  <c r="AA9"/>
  <c r="AG9" s="1"/>
  <c r="AA8"/>
  <c r="AG8" s="1"/>
  <c r="AA18"/>
  <c r="AG18" s="1"/>
  <c r="AA10"/>
  <c r="AG10" s="1"/>
  <c r="AF31"/>
  <c r="AG19"/>
  <c r="AF27"/>
  <c r="AF33"/>
  <c r="AF32"/>
  <c r="AG20"/>
  <c r="AI28"/>
  <c r="AI27"/>
  <c r="AI32"/>
  <c r="AI30"/>
  <c r="AI31"/>
  <c r="AI26"/>
  <c r="AF29"/>
  <c r="AF28"/>
  <c r="AI33"/>
  <c r="AI29"/>
  <c r="AA34"/>
  <c r="AF30"/>
  <c r="AF26"/>
  <c r="AD22"/>
  <c r="AE22"/>
  <c r="AG5" l="1"/>
  <c r="AF5"/>
  <c r="AI4"/>
  <c r="AG4"/>
  <c r="AF21"/>
  <c r="AI21"/>
  <c r="AI19"/>
  <c r="AI20"/>
  <c r="AI9"/>
  <c r="AF6"/>
  <c r="AI8"/>
  <c r="AI7"/>
  <c r="AF9"/>
  <c r="AF34"/>
  <c r="AI5"/>
  <c r="AI6"/>
  <c r="AI11"/>
  <c r="AI18"/>
  <c r="AI10"/>
  <c r="AF18"/>
  <c r="AF11"/>
  <c r="AF7"/>
  <c r="AF20"/>
  <c r="AF8"/>
  <c r="AF10"/>
  <c r="AF4"/>
  <c r="AF19"/>
  <c r="AA22"/>
  <c r="AF22" l="1"/>
</calcChain>
</file>

<file path=xl/sharedStrings.xml><?xml version="1.0" encoding="utf-8"?>
<sst xmlns="http://schemas.openxmlformats.org/spreadsheetml/2006/main" count="161" uniqueCount="80">
  <si>
    <t>Сумма</t>
  </si>
  <si>
    <t>Фамилия</t>
  </si>
  <si>
    <t>К/раб</t>
  </si>
  <si>
    <t>№</t>
  </si>
  <si>
    <t>1 семестр</t>
  </si>
  <si>
    <t>Итог
сумма</t>
  </si>
  <si>
    <t>Атт
1</t>
  </si>
  <si>
    <t>Атт
2</t>
  </si>
  <si>
    <t>Сумма
к атт 1</t>
  </si>
  <si>
    <t>Сумма
к атт 2</t>
  </si>
  <si>
    <t>зачет</t>
  </si>
  <si>
    <t>Экз</t>
  </si>
  <si>
    <t>Средний балл</t>
  </si>
  <si>
    <t>Доп</t>
  </si>
  <si>
    <t>балл</t>
  </si>
  <si>
    <t>Отр</t>
  </si>
  <si>
    <t>Контр-щие программы</t>
  </si>
  <si>
    <t>Текущий норматив на оценку 3</t>
  </si>
  <si>
    <t>Текущий норматив на оценку 4</t>
  </si>
  <si>
    <t>Максимум</t>
  </si>
  <si>
    <t>Текущий норматив на оценку 5</t>
  </si>
  <si>
    <t>Текущая оценка за работу</t>
  </si>
  <si>
    <t>для ориентира студентов</t>
  </si>
  <si>
    <t>Лабораторные работы (номер по порядку)</t>
  </si>
  <si>
    <t>БАЛЛЫ</t>
  </si>
  <si>
    <t>Оценка</t>
  </si>
  <si>
    <t>К/П</t>
  </si>
  <si>
    <t>К/Р</t>
  </si>
  <si>
    <t>С/Р</t>
  </si>
  <si>
    <t>Л/Р</t>
  </si>
  <si>
    <t>не явился</t>
  </si>
  <si>
    <t>от+2 до+4</t>
  </si>
  <si>
    <t>Замечание:</t>
  </si>
  <si>
    <t>б) при пропуске самостоятельной работы или контролирующей программы выставляется балл (-2)
 (независимо от причины пропуска).</t>
  </si>
  <si>
    <t>а) при отработке пропущенных лабораторных работ оценка снижается на 1 балл
(независимо от причины пропуска).</t>
  </si>
  <si>
    <t>от-4 до -2</t>
  </si>
  <si>
    <t>№ лаб.работы в папке</t>
  </si>
  <si>
    <t>ур</t>
  </si>
  <si>
    <t>Лагр</t>
  </si>
  <si>
    <t>РУр</t>
  </si>
  <si>
    <t>S</t>
  </si>
  <si>
    <t>dx</t>
  </si>
  <si>
    <t>ext</t>
  </si>
  <si>
    <t>МНК</t>
  </si>
  <si>
    <t>Гсс</t>
  </si>
  <si>
    <t>МКК</t>
  </si>
  <si>
    <t>Прг</t>
  </si>
  <si>
    <t>Сим</t>
  </si>
  <si>
    <t>н</t>
  </si>
  <si>
    <t>мнк</t>
  </si>
  <si>
    <t>dx2</t>
  </si>
  <si>
    <t>КвК</t>
  </si>
  <si>
    <t>Абрамова Александра</t>
  </si>
  <si>
    <t>Андронова Анастасия</t>
  </si>
  <si>
    <t>Баканов Аким</t>
  </si>
  <si>
    <t>Батырева Виктория</t>
  </si>
  <si>
    <t>Билетова Ульяна</t>
  </si>
  <si>
    <t>Бойцова Алина</t>
  </si>
  <si>
    <t>Душин Виталий</t>
  </si>
  <si>
    <t>Зябликова Алена</t>
  </si>
  <si>
    <t>Короткова Ольга</t>
  </si>
  <si>
    <t>Макаревич Виктория</t>
  </si>
  <si>
    <t>Маянцева Эльвира</t>
  </si>
  <si>
    <t>Олейник Мария</t>
  </si>
  <si>
    <t>Орехова Светлана</t>
  </si>
  <si>
    <t>Серебряков Роман</t>
  </si>
  <si>
    <t>Смольникова Светлана</t>
  </si>
  <si>
    <t>Турчина Елизавета</t>
  </si>
  <si>
    <t>Шестакова Алена</t>
  </si>
  <si>
    <t>Шабышева Екатерина</t>
  </si>
  <si>
    <t>Баклагина Ксения</t>
  </si>
  <si>
    <t>Думбурович Олеся</t>
  </si>
  <si>
    <t>Листанчук Надежда</t>
  </si>
  <si>
    <t>Масленников Денис</t>
  </si>
  <si>
    <t>Николаева Анастасия</t>
  </si>
  <si>
    <t>Соловьев Игорь</t>
  </si>
  <si>
    <t>Петушков Алексей</t>
  </si>
  <si>
    <t>Рыжов Александр</t>
  </si>
  <si>
    <t>Физ</t>
  </si>
  <si>
    <t>заадачи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</si>
</sst>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0"/>
      <name val="Arial Cyr"/>
      <charset val="204"/>
    </font>
    <font>
      <sz val="10"/>
      <name val="Arial Cyr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4"/>
      <name val="Times New Roman"/>
      <family val="1"/>
      <charset val="204"/>
    </font>
    <font>
      <sz val="8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b/>
      <u/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color indexed="63"/>
      <name val="Calibri"/>
      <family val="2"/>
      <charset val="204"/>
    </font>
    <font>
      <sz val="8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1" applyFill="0">
      <alignment horizontal="center"/>
    </xf>
  </cellStyleXfs>
  <cellXfs count="141">
    <xf numFmtId="0" fontId="0" fillId="0" borderId="0" xfId="0"/>
    <xf numFmtId="0" fontId="2" fillId="0" borderId="0" xfId="0" applyFont="1" applyFill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7" fillId="0" borderId="19" xfId="0" applyFont="1" applyFill="1" applyBorder="1" applyAlignment="1">
      <alignment horizontal="center"/>
    </xf>
    <xf numFmtId="0" fontId="2" fillId="0" borderId="0" xfId="0" quotePrefix="1" applyFont="1" applyFill="1" applyAlignment="1"/>
    <xf numFmtId="0" fontId="2" fillId="0" borderId="23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0" fillId="0" borderId="32" xfId="0" applyFont="1" applyFill="1" applyBorder="1"/>
    <xf numFmtId="0" fontId="11" fillId="0" borderId="0" xfId="0" applyFont="1"/>
    <xf numFmtId="0" fontId="8" fillId="0" borderId="38" xfId="0" applyFont="1" applyBorder="1" applyAlignment="1">
      <alignment horizontal="center" vertical="top" wrapText="1"/>
    </xf>
    <xf numFmtId="0" fontId="8" fillId="0" borderId="39" xfId="0" applyFont="1" applyBorder="1" applyAlignment="1">
      <alignment horizontal="center" vertical="top" wrapText="1"/>
    </xf>
    <xf numFmtId="0" fontId="8" fillId="0" borderId="40" xfId="0" applyFont="1" applyBorder="1" applyAlignment="1">
      <alignment horizontal="center" vertical="top" wrapText="1"/>
    </xf>
    <xf numFmtId="0" fontId="8" fillId="0" borderId="41" xfId="0" applyFont="1" applyBorder="1" applyAlignment="1">
      <alignment horizontal="center" vertical="top" wrapText="1"/>
    </xf>
    <xf numFmtId="0" fontId="12" fillId="0" borderId="0" xfId="0" applyFont="1" applyAlignment="1">
      <alignment horizontal="left"/>
    </xf>
    <xf numFmtId="0" fontId="9" fillId="0" borderId="0" xfId="0" applyFont="1" applyFill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6" fillId="0" borderId="1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8" xfId="0" applyFont="1" applyFill="1" applyBorder="1" applyAlignment="1">
      <alignment vertical="top" wrapText="1"/>
    </xf>
    <xf numFmtId="0" fontId="2" fillId="0" borderId="52" xfId="0" applyFont="1" applyFill="1" applyBorder="1" applyAlignment="1">
      <alignment horizontal="center"/>
    </xf>
    <xf numFmtId="0" fontId="2" fillId="0" borderId="52" xfId="0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10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0" fillId="0" borderId="35" xfId="0" applyFont="1" applyFill="1" applyBorder="1"/>
    <xf numFmtId="0" fontId="10" fillId="0" borderId="43" xfId="0" applyFont="1" applyFill="1" applyBorder="1"/>
    <xf numFmtId="0" fontId="10" fillId="0" borderId="54" xfId="0" applyFont="1" applyFill="1" applyBorder="1"/>
    <xf numFmtId="0" fontId="10" fillId="0" borderId="55" xfId="0" applyFont="1" applyFill="1" applyBorder="1"/>
    <xf numFmtId="0" fontId="10" fillId="0" borderId="51" xfId="0" applyFont="1" applyFill="1" applyBorder="1"/>
    <xf numFmtId="0" fontId="9" fillId="0" borderId="36" xfId="0" applyFont="1" applyFill="1" applyBorder="1"/>
    <xf numFmtId="0" fontId="9" fillId="0" borderId="7" xfId="0" applyFont="1" applyFill="1" applyBorder="1"/>
    <xf numFmtId="0" fontId="9" fillId="0" borderId="41" xfId="0" applyFont="1" applyFill="1" applyBorder="1"/>
    <xf numFmtId="0" fontId="15" fillId="0" borderId="0" xfId="0" applyFont="1" applyFill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40" xfId="0" applyFont="1" applyFill="1" applyBorder="1" applyAlignment="1">
      <alignment vertical="top" wrapText="1"/>
    </xf>
    <xf numFmtId="0" fontId="6" fillId="0" borderId="56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/>
    </xf>
    <xf numFmtId="0" fontId="2" fillId="3" borderId="52" xfId="0" applyFont="1" applyFill="1" applyBorder="1" applyAlignment="1">
      <alignment vertical="top" wrapText="1"/>
    </xf>
    <xf numFmtId="0" fontId="5" fillId="3" borderId="28" xfId="0" applyFont="1" applyFill="1" applyBorder="1" applyAlignment="1">
      <alignment horizontal="left"/>
    </xf>
    <xf numFmtId="0" fontId="6" fillId="3" borderId="2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 vertical="top" wrapText="1"/>
    </xf>
    <xf numFmtId="0" fontId="3" fillId="0" borderId="47" xfId="0" applyFont="1" applyFill="1" applyBorder="1" applyAlignment="1">
      <alignment horizontal="center" vertical="top"/>
    </xf>
    <xf numFmtId="0" fontId="2" fillId="0" borderId="44" xfId="0" applyFont="1" applyFill="1" applyBorder="1" applyAlignment="1">
      <alignment horizontal="center"/>
    </xf>
    <xf numFmtId="0" fontId="2" fillId="0" borderId="45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51" xfId="0" applyFont="1" applyBorder="1" applyAlignment="1">
      <alignment horizontal="center"/>
    </xf>
  </cellXfs>
  <cellStyles count="9">
    <cellStyle name="Обычный" xfId="0" builtinId="0"/>
    <cellStyle name="Обычный 2" xfId="1"/>
    <cellStyle name="Обычный 3" xfId="2"/>
    <cellStyle name="Обычный 4" xfId="3"/>
    <cellStyle name="Обычный 5" xfId="4"/>
    <cellStyle name="Обычный 6" xfId="5"/>
    <cellStyle name="Обычный 7" xfId="6"/>
    <cellStyle name="Обычный 8" xfId="7"/>
    <cellStyle name="Стиль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topLeftCell="A4" workbookViewId="0">
      <selection activeCell="AG21" sqref="AG21"/>
    </sheetView>
  </sheetViews>
  <sheetFormatPr defaultRowHeight="11.25"/>
  <cols>
    <col min="1" max="1" width="3.42578125" style="1" bestFit="1" customWidth="1"/>
    <col min="2" max="2" width="17.7109375" style="1" customWidth="1"/>
    <col min="3" max="8" width="3.140625" style="11" customWidth="1"/>
    <col min="9" max="10" width="3.28515625" style="11" customWidth="1"/>
    <col min="11" max="12" width="3.140625" style="11" customWidth="1"/>
    <col min="13" max="13" width="6" style="11" customWidth="1"/>
    <col min="14" max="14" width="3.42578125" style="11" customWidth="1"/>
    <col min="15" max="17" width="3.42578125" style="61" customWidth="1"/>
    <col min="18" max="20" width="3.42578125" style="11" customWidth="1"/>
    <col min="21" max="21" width="3.42578125" style="62" customWidth="1"/>
    <col min="22" max="22" width="3.42578125" style="11" customWidth="1"/>
    <col min="23" max="23" width="6.5703125" style="11" customWidth="1"/>
    <col min="24" max="26" width="5" style="11" customWidth="1"/>
    <col min="27" max="27" width="5.5703125" style="11" customWidth="1"/>
    <col min="28" max="29" width="6.7109375" style="11" customWidth="1"/>
    <col min="30" max="30" width="4.7109375" style="11" customWidth="1"/>
    <col min="31" max="31" width="4.5703125" style="11" customWidth="1"/>
    <col min="32" max="32" width="3.28515625" style="11" customWidth="1"/>
    <col min="33" max="33" width="4.5703125" style="11" customWidth="1"/>
    <col min="34" max="34" width="2.7109375" style="11" customWidth="1"/>
    <col min="35" max="16384" width="9.140625" style="1"/>
  </cols>
  <sheetData>
    <row r="1" spans="1:37" ht="12" thickBot="1">
      <c r="A1" s="1" t="s">
        <v>4</v>
      </c>
      <c r="C1" s="11">
        <v>2</v>
      </c>
      <c r="D1" s="11">
        <v>1</v>
      </c>
      <c r="E1" s="11">
        <v>0</v>
      </c>
    </row>
    <row r="2" spans="1:37" ht="12.75" customHeight="1" thickBot="1">
      <c r="A2" s="116" t="s">
        <v>3</v>
      </c>
      <c r="B2" s="118" t="s">
        <v>1</v>
      </c>
      <c r="C2" s="120" t="s">
        <v>23</v>
      </c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1" t="s">
        <v>16</v>
      </c>
      <c r="O2" s="122"/>
      <c r="P2" s="122"/>
      <c r="Q2" s="122"/>
      <c r="R2" s="122"/>
      <c r="S2" s="122"/>
      <c r="T2" s="122"/>
      <c r="U2" s="122"/>
      <c r="V2" s="122"/>
      <c r="W2" s="123"/>
      <c r="X2" s="126" t="s">
        <v>2</v>
      </c>
      <c r="Y2" s="118" t="s">
        <v>15</v>
      </c>
      <c r="Z2" s="18" t="s">
        <v>13</v>
      </c>
      <c r="AA2" s="124" t="s">
        <v>5</v>
      </c>
      <c r="AB2" s="130" t="s">
        <v>8</v>
      </c>
      <c r="AC2" s="130" t="s">
        <v>9</v>
      </c>
      <c r="AD2" s="132" t="s">
        <v>6</v>
      </c>
      <c r="AE2" s="130" t="s">
        <v>7</v>
      </c>
      <c r="AF2" s="134" t="s">
        <v>11</v>
      </c>
      <c r="AG2" s="136" t="s">
        <v>10</v>
      </c>
      <c r="AH2" s="128" t="s">
        <v>3</v>
      </c>
      <c r="AI2" s="1" t="s">
        <v>21</v>
      </c>
      <c r="AJ2" s="41"/>
    </row>
    <row r="3" spans="1:37" ht="13.5" customHeight="1" thickBot="1">
      <c r="A3" s="117"/>
      <c r="B3" s="119"/>
      <c r="C3" s="55">
        <v>1</v>
      </c>
      <c r="D3" s="63">
        <v>2</v>
      </c>
      <c r="E3" s="63">
        <v>3</v>
      </c>
      <c r="F3" s="63">
        <v>4</v>
      </c>
      <c r="G3" s="63">
        <v>5</v>
      </c>
      <c r="H3" s="63">
        <v>6</v>
      </c>
      <c r="I3" s="63">
        <v>7</v>
      </c>
      <c r="J3" s="63">
        <v>8</v>
      </c>
      <c r="K3" s="63">
        <v>9</v>
      </c>
      <c r="L3" s="63">
        <v>10</v>
      </c>
      <c r="M3" s="56" t="s">
        <v>0</v>
      </c>
      <c r="N3" s="12">
        <v>1</v>
      </c>
      <c r="O3" s="14">
        <v>2</v>
      </c>
      <c r="P3" s="14">
        <v>3</v>
      </c>
      <c r="Q3" s="14">
        <v>4</v>
      </c>
      <c r="R3" s="14">
        <v>5</v>
      </c>
      <c r="S3" s="14">
        <v>6</v>
      </c>
      <c r="T3" s="14">
        <v>7</v>
      </c>
      <c r="U3" s="14">
        <v>8</v>
      </c>
      <c r="V3" s="14">
        <v>9</v>
      </c>
      <c r="W3" s="15" t="s">
        <v>0</v>
      </c>
      <c r="X3" s="127"/>
      <c r="Y3" s="119"/>
      <c r="Z3" s="29" t="s">
        <v>14</v>
      </c>
      <c r="AA3" s="125"/>
      <c r="AB3" s="131"/>
      <c r="AC3" s="131"/>
      <c r="AD3" s="133"/>
      <c r="AE3" s="131"/>
      <c r="AF3" s="135"/>
      <c r="AG3" s="137"/>
      <c r="AH3" s="129"/>
      <c r="AI3" s="1" t="s">
        <v>22</v>
      </c>
      <c r="AJ3" s="42"/>
    </row>
    <row r="4" spans="1:37" ht="15.95" customHeight="1">
      <c r="A4" s="18">
        <v>1</v>
      </c>
      <c r="B4" s="49" t="s">
        <v>52</v>
      </c>
      <c r="C4" s="82">
        <v>5</v>
      </c>
      <c r="D4" s="64">
        <v>5</v>
      </c>
      <c r="E4" s="64">
        <v>5</v>
      </c>
      <c r="F4" s="64">
        <v>5</v>
      </c>
      <c r="G4" s="94"/>
      <c r="H4" s="64">
        <v>3</v>
      </c>
      <c r="I4" s="64">
        <v>4</v>
      </c>
      <c r="J4" s="64">
        <v>4</v>
      </c>
      <c r="K4" s="64">
        <v>4</v>
      </c>
      <c r="L4" s="64">
        <v>4</v>
      </c>
      <c r="M4" s="17">
        <f t="shared" ref="M4:M21" si="0">SUM(C4:L4)</f>
        <v>39</v>
      </c>
      <c r="N4" s="65">
        <v>4</v>
      </c>
      <c r="O4" s="23">
        <v>5</v>
      </c>
      <c r="P4" s="23">
        <v>5</v>
      </c>
      <c r="Q4" s="23">
        <v>5</v>
      </c>
      <c r="R4" s="23">
        <v>5</v>
      </c>
      <c r="S4" s="96"/>
      <c r="T4" s="23">
        <v>5</v>
      </c>
      <c r="U4" s="23">
        <v>5</v>
      </c>
      <c r="V4" s="23">
        <v>5</v>
      </c>
      <c r="W4" s="17">
        <f t="shared" ref="W4:W21" si="1">SUM(N4:V4)</f>
        <v>39</v>
      </c>
      <c r="X4" s="18">
        <v>1</v>
      </c>
      <c r="Y4" s="81"/>
      <c r="Z4" s="81"/>
      <c r="AA4" s="43">
        <f>M4+INT(W4/1.5)+X4+Z4+Y4</f>
        <v>66</v>
      </c>
      <c r="AB4" s="25">
        <f t="shared" ref="AB4:AB21" si="2">SUM(C4:L4,N4:V4)</f>
        <v>78</v>
      </c>
      <c r="AC4" s="81">
        <f t="shared" ref="AC4:AC21" si="3">SUM(C4:L4,N4:V4,Z4)</f>
        <v>78</v>
      </c>
      <c r="AD4" s="80">
        <f>IF(AB4&lt;0,"н/а",IF(AB4&lt;25,1,IF(AB4&lt;43,2,IF(AB4&lt;57,3,IF(AB4&lt;68,4,5)))))</f>
        <v>5</v>
      </c>
      <c r="AE4" s="18">
        <f>IF(AC4&lt;0,"н/а",IF(AC4&lt;45,1,IF(AC4&lt;70,2,IF(AC4&lt;93,3,IF(AC4&lt;109,4,5)))))</f>
        <v>3</v>
      </c>
      <c r="AF4" s="81">
        <f t="shared" ref="AF4:AF21" si="4">IF(Y4=0,IF(AA4&lt;80,1,IF(AA4&lt;94,2,IF(AA4&lt;121,3,IF(AA4&lt;148,4,5)))),"")</f>
        <v>1</v>
      </c>
      <c r="AG4" s="27" t="str">
        <f t="shared" ref="AG4:AG21" si="5">IF(AA4&gt;=56,IF(X4&lt;&gt;0,"зачет",""),"")</f>
        <v>зачет</v>
      </c>
      <c r="AH4" s="18">
        <v>1</v>
      </c>
      <c r="AI4" s="32">
        <f t="shared" ref="AI4:AI21" si="6">IF(AA4&lt;$I$37*0.5,1,IF(AA4&lt;$I$37,2,IF(AA4&lt;$I$38,3,IF(AA4&lt;$I$40,4,5))))</f>
        <v>4</v>
      </c>
      <c r="AJ4" s="40"/>
      <c r="AK4" s="58"/>
    </row>
    <row r="5" spans="1:37" ht="15.95" customHeight="1">
      <c r="A5" s="50">
        <v>2</v>
      </c>
      <c r="B5" s="51" t="s">
        <v>53</v>
      </c>
      <c r="C5" s="83">
        <v>5</v>
      </c>
      <c r="D5" s="60">
        <v>5</v>
      </c>
      <c r="E5" s="60">
        <v>5</v>
      </c>
      <c r="F5" s="60">
        <v>5</v>
      </c>
      <c r="G5" s="95"/>
      <c r="H5" s="60">
        <v>4</v>
      </c>
      <c r="I5" s="60">
        <v>4</v>
      </c>
      <c r="J5" s="60">
        <v>4</v>
      </c>
      <c r="K5" s="60">
        <v>4</v>
      </c>
      <c r="L5" s="60">
        <v>4</v>
      </c>
      <c r="M5" s="5">
        <f t="shared" si="0"/>
        <v>40</v>
      </c>
      <c r="N5" s="66">
        <v>5</v>
      </c>
      <c r="O5" s="52">
        <v>5</v>
      </c>
      <c r="P5" s="52">
        <v>5</v>
      </c>
      <c r="Q5" s="52">
        <v>5</v>
      </c>
      <c r="R5" s="52">
        <v>5</v>
      </c>
      <c r="S5" s="97"/>
      <c r="T5" s="52">
        <v>5</v>
      </c>
      <c r="U5" s="52">
        <v>5</v>
      </c>
      <c r="V5" s="52">
        <v>5</v>
      </c>
      <c r="W5" s="5">
        <f t="shared" si="1"/>
        <v>40</v>
      </c>
      <c r="X5" s="50">
        <v>1</v>
      </c>
      <c r="Y5" s="16"/>
      <c r="Z5" s="16"/>
      <c r="AA5" s="44">
        <f t="shared" ref="AA5" si="7">M5+INT(W5/1.5)+X5+Z5+Y5</f>
        <v>67</v>
      </c>
      <c r="AB5" s="19">
        <f t="shared" si="2"/>
        <v>80</v>
      </c>
      <c r="AC5" s="7">
        <f t="shared" si="3"/>
        <v>80</v>
      </c>
      <c r="AD5" s="30">
        <f>IF(AB5&lt;0,"н/а",IF(AB5&lt;25,1,IF(AB5&lt;43,2,IF(AB5&lt;57,3,IF(AB5&lt;68,4,5)))))</f>
        <v>5</v>
      </c>
      <c r="AE5" s="2">
        <f t="shared" ref="AE5:AE18" si="8">IF(AC5&lt;0,"н/а",IF(AC5&lt;45,1,IF(AC5&lt;70,2,IF(AC5&lt;93,3,IF(AC5&lt;109,4,5)))))</f>
        <v>3</v>
      </c>
      <c r="AF5" s="7">
        <f t="shared" si="4"/>
        <v>1</v>
      </c>
      <c r="AG5" s="21" t="str">
        <f t="shared" si="5"/>
        <v>зачет</v>
      </c>
      <c r="AH5" s="50">
        <v>2</v>
      </c>
      <c r="AI5" s="114">
        <f t="shared" si="6"/>
        <v>4</v>
      </c>
      <c r="AJ5" s="40"/>
      <c r="AK5" s="58"/>
    </row>
    <row r="6" spans="1:37" ht="15.95" customHeight="1">
      <c r="A6" s="50">
        <v>3</v>
      </c>
      <c r="B6" s="51" t="s">
        <v>54</v>
      </c>
      <c r="C6" s="83">
        <v>5</v>
      </c>
      <c r="D6" s="60">
        <v>5</v>
      </c>
      <c r="E6" s="60">
        <v>5</v>
      </c>
      <c r="F6" s="60">
        <v>5</v>
      </c>
      <c r="G6" s="95"/>
      <c r="H6" s="60">
        <v>4</v>
      </c>
      <c r="I6" s="60">
        <v>4</v>
      </c>
      <c r="J6" s="60">
        <v>4</v>
      </c>
      <c r="K6" s="60">
        <v>4</v>
      </c>
      <c r="L6" s="92">
        <v>3</v>
      </c>
      <c r="M6" s="5">
        <f t="shared" si="0"/>
        <v>39</v>
      </c>
      <c r="N6" s="66">
        <v>2</v>
      </c>
      <c r="O6" s="52">
        <v>5</v>
      </c>
      <c r="P6" s="52">
        <v>5</v>
      </c>
      <c r="Q6" s="52">
        <v>5</v>
      </c>
      <c r="R6" s="52">
        <v>5</v>
      </c>
      <c r="S6" s="97"/>
      <c r="T6" s="52">
        <v>5</v>
      </c>
      <c r="U6" s="52">
        <v>5</v>
      </c>
      <c r="V6" s="52">
        <v>5</v>
      </c>
      <c r="W6" s="5">
        <f t="shared" si="1"/>
        <v>37</v>
      </c>
      <c r="X6" s="50">
        <v>1</v>
      </c>
      <c r="Y6" s="16"/>
      <c r="Z6" s="16"/>
      <c r="AA6" s="44">
        <f>M6+INT(W6/1.5)+X6+Z6+Y6</f>
        <v>64</v>
      </c>
      <c r="AB6" s="19">
        <f t="shared" si="2"/>
        <v>76</v>
      </c>
      <c r="AC6" s="7">
        <f t="shared" si="3"/>
        <v>76</v>
      </c>
      <c r="AD6" s="30">
        <f t="shared" ref="AD6:AD21" si="9">IF(AB6&lt;0,"н/а",IF(AB6&lt;25,1,IF(AB6&lt;43,2,IF(AB6&lt;57,3,IF(AB6&lt;68,4,5)))))</f>
        <v>5</v>
      </c>
      <c r="AE6" s="2">
        <f t="shared" si="8"/>
        <v>3</v>
      </c>
      <c r="AF6" s="7">
        <f t="shared" si="4"/>
        <v>1</v>
      </c>
      <c r="AG6" s="21" t="str">
        <f t="shared" si="5"/>
        <v>зачет</v>
      </c>
      <c r="AH6" s="50">
        <v>3</v>
      </c>
      <c r="AI6" s="32">
        <f t="shared" si="6"/>
        <v>4</v>
      </c>
      <c r="AJ6" s="40"/>
      <c r="AK6" s="58"/>
    </row>
    <row r="7" spans="1:37" ht="15.95" customHeight="1">
      <c r="A7" s="50">
        <v>4</v>
      </c>
      <c r="B7" s="51" t="s">
        <v>55</v>
      </c>
      <c r="C7" s="83">
        <v>5</v>
      </c>
      <c r="D7" s="60">
        <v>5</v>
      </c>
      <c r="E7" s="60">
        <v>5</v>
      </c>
      <c r="F7" s="60">
        <v>5</v>
      </c>
      <c r="G7" s="95"/>
      <c r="H7" s="60">
        <v>4</v>
      </c>
      <c r="I7" s="60">
        <v>4</v>
      </c>
      <c r="J7" s="60">
        <v>5</v>
      </c>
      <c r="K7" s="60">
        <v>4</v>
      </c>
      <c r="L7" s="60">
        <v>4</v>
      </c>
      <c r="M7" s="5">
        <f t="shared" si="0"/>
        <v>41</v>
      </c>
      <c r="N7" s="66">
        <v>5</v>
      </c>
      <c r="O7" s="52">
        <v>4</v>
      </c>
      <c r="P7" s="52">
        <v>5</v>
      </c>
      <c r="Q7" s="52">
        <v>5</v>
      </c>
      <c r="R7" s="52">
        <v>4</v>
      </c>
      <c r="S7" s="97"/>
      <c r="T7" s="52">
        <v>5</v>
      </c>
      <c r="U7" s="52">
        <v>4</v>
      </c>
      <c r="V7" s="52">
        <v>5</v>
      </c>
      <c r="W7" s="5">
        <f t="shared" si="1"/>
        <v>37</v>
      </c>
      <c r="X7" s="50">
        <v>1</v>
      </c>
      <c r="Y7" s="16"/>
      <c r="Z7" s="16"/>
      <c r="AA7" s="44">
        <f t="shared" ref="AA7:AA21" si="10">M7+INT(W7/1.5)+X7+Z7+Y7</f>
        <v>66</v>
      </c>
      <c r="AB7" s="19">
        <f t="shared" si="2"/>
        <v>78</v>
      </c>
      <c r="AC7" s="7">
        <f t="shared" si="3"/>
        <v>78</v>
      </c>
      <c r="AD7" s="30">
        <f t="shared" si="9"/>
        <v>5</v>
      </c>
      <c r="AE7" s="2">
        <f t="shared" si="8"/>
        <v>3</v>
      </c>
      <c r="AF7" s="7">
        <f t="shared" si="4"/>
        <v>1</v>
      </c>
      <c r="AG7" s="21" t="str">
        <f t="shared" si="5"/>
        <v>зачет</v>
      </c>
      <c r="AH7" s="50">
        <v>4</v>
      </c>
      <c r="AI7" s="32">
        <f t="shared" si="6"/>
        <v>4</v>
      </c>
      <c r="AJ7" s="40"/>
      <c r="AK7" s="58"/>
    </row>
    <row r="8" spans="1:37" ht="15.95" customHeight="1">
      <c r="A8" s="50">
        <v>5</v>
      </c>
      <c r="B8" s="51" t="s">
        <v>56</v>
      </c>
      <c r="C8" s="83">
        <v>5</v>
      </c>
      <c r="D8" s="60">
        <v>5</v>
      </c>
      <c r="E8" s="60">
        <v>5</v>
      </c>
      <c r="F8" s="60">
        <v>5</v>
      </c>
      <c r="G8" s="95"/>
      <c r="H8" s="60">
        <v>5</v>
      </c>
      <c r="I8" s="60">
        <v>4</v>
      </c>
      <c r="J8" s="60">
        <v>5</v>
      </c>
      <c r="K8" s="60">
        <v>5</v>
      </c>
      <c r="L8" s="60">
        <v>5</v>
      </c>
      <c r="M8" s="5">
        <f t="shared" si="0"/>
        <v>44</v>
      </c>
      <c r="N8" s="66">
        <v>5</v>
      </c>
      <c r="O8" s="52">
        <v>4</v>
      </c>
      <c r="P8" s="52">
        <v>5</v>
      </c>
      <c r="Q8" s="52">
        <v>5</v>
      </c>
      <c r="R8" s="52">
        <v>4</v>
      </c>
      <c r="S8" s="97"/>
      <c r="T8" s="52">
        <v>5</v>
      </c>
      <c r="U8" s="52">
        <v>5</v>
      </c>
      <c r="V8" s="52">
        <v>5</v>
      </c>
      <c r="W8" s="5">
        <f t="shared" si="1"/>
        <v>38</v>
      </c>
      <c r="X8" s="50">
        <v>1</v>
      </c>
      <c r="Y8" s="16"/>
      <c r="Z8" s="16"/>
      <c r="AA8" s="44">
        <f t="shared" si="10"/>
        <v>70</v>
      </c>
      <c r="AB8" s="19">
        <f t="shared" si="2"/>
        <v>82</v>
      </c>
      <c r="AC8" s="7">
        <f t="shared" si="3"/>
        <v>82</v>
      </c>
      <c r="AD8" s="30">
        <f t="shared" si="9"/>
        <v>5</v>
      </c>
      <c r="AE8" s="2">
        <f t="shared" si="8"/>
        <v>3</v>
      </c>
      <c r="AF8" s="7">
        <f t="shared" si="4"/>
        <v>1</v>
      </c>
      <c r="AG8" s="21" t="str">
        <f t="shared" si="5"/>
        <v>зачет</v>
      </c>
      <c r="AH8" s="50">
        <v>5</v>
      </c>
      <c r="AI8" s="32">
        <f t="shared" si="6"/>
        <v>4</v>
      </c>
      <c r="AJ8" s="40"/>
      <c r="AK8" s="58"/>
    </row>
    <row r="9" spans="1:37" ht="15.95" customHeight="1">
      <c r="A9" s="50">
        <v>6</v>
      </c>
      <c r="B9" s="51" t="s">
        <v>57</v>
      </c>
      <c r="C9" s="83">
        <v>5</v>
      </c>
      <c r="D9" s="60">
        <v>5</v>
      </c>
      <c r="E9" s="60">
        <v>5</v>
      </c>
      <c r="F9" s="60">
        <v>5</v>
      </c>
      <c r="G9" s="95"/>
      <c r="H9" s="60">
        <v>5</v>
      </c>
      <c r="I9" s="60">
        <v>4</v>
      </c>
      <c r="J9" s="60">
        <v>5</v>
      </c>
      <c r="K9" s="60">
        <v>5</v>
      </c>
      <c r="L9" s="60">
        <v>5</v>
      </c>
      <c r="M9" s="5">
        <f t="shared" si="0"/>
        <v>44</v>
      </c>
      <c r="N9" s="66">
        <v>5</v>
      </c>
      <c r="O9" s="52">
        <v>5</v>
      </c>
      <c r="P9" s="52">
        <v>5</v>
      </c>
      <c r="Q9" s="52">
        <v>5</v>
      </c>
      <c r="R9" s="52">
        <v>3</v>
      </c>
      <c r="S9" s="97"/>
      <c r="T9" s="52">
        <v>5</v>
      </c>
      <c r="U9" s="52">
        <v>5</v>
      </c>
      <c r="V9" s="52">
        <v>5</v>
      </c>
      <c r="W9" s="5">
        <f t="shared" si="1"/>
        <v>38</v>
      </c>
      <c r="X9" s="50">
        <v>1</v>
      </c>
      <c r="Y9" s="16"/>
      <c r="Z9" s="16"/>
      <c r="AA9" s="44">
        <f t="shared" si="10"/>
        <v>70</v>
      </c>
      <c r="AB9" s="19">
        <f t="shared" si="2"/>
        <v>82</v>
      </c>
      <c r="AC9" s="7">
        <f t="shared" si="3"/>
        <v>82</v>
      </c>
      <c r="AD9" s="30">
        <f t="shared" si="9"/>
        <v>5</v>
      </c>
      <c r="AE9" s="2">
        <f t="shared" si="8"/>
        <v>3</v>
      </c>
      <c r="AF9" s="7">
        <f t="shared" si="4"/>
        <v>1</v>
      </c>
      <c r="AG9" s="21" t="str">
        <f t="shared" si="5"/>
        <v>зачет</v>
      </c>
      <c r="AH9" s="50">
        <v>6</v>
      </c>
      <c r="AI9" s="32">
        <f t="shared" si="6"/>
        <v>4</v>
      </c>
      <c r="AJ9" s="40"/>
      <c r="AK9" s="58"/>
    </row>
    <row r="10" spans="1:37" ht="15.95" customHeight="1">
      <c r="A10" s="50">
        <v>7</v>
      </c>
      <c r="B10" s="51" t="s">
        <v>58</v>
      </c>
      <c r="C10" s="83">
        <v>5</v>
      </c>
      <c r="D10" s="60">
        <v>5</v>
      </c>
      <c r="E10" s="60">
        <v>5</v>
      </c>
      <c r="F10" s="60">
        <v>5</v>
      </c>
      <c r="G10" s="95"/>
      <c r="H10" s="60">
        <v>5</v>
      </c>
      <c r="I10" s="60">
        <v>5</v>
      </c>
      <c r="J10" s="60">
        <v>5</v>
      </c>
      <c r="K10" s="60">
        <v>5</v>
      </c>
      <c r="L10" s="60">
        <v>5</v>
      </c>
      <c r="M10" s="5">
        <f t="shared" si="0"/>
        <v>45</v>
      </c>
      <c r="N10" s="66">
        <v>5</v>
      </c>
      <c r="O10" s="52">
        <v>5</v>
      </c>
      <c r="P10" s="52">
        <v>5</v>
      </c>
      <c r="Q10" s="52">
        <v>5</v>
      </c>
      <c r="R10" s="52">
        <v>5</v>
      </c>
      <c r="S10" s="97"/>
      <c r="T10" s="52">
        <v>5</v>
      </c>
      <c r="U10" s="52">
        <v>5</v>
      </c>
      <c r="V10" s="52">
        <v>5</v>
      </c>
      <c r="W10" s="5">
        <f t="shared" si="1"/>
        <v>40</v>
      </c>
      <c r="X10" s="50">
        <v>1</v>
      </c>
      <c r="Y10" s="16"/>
      <c r="Z10" s="16"/>
      <c r="AA10" s="44">
        <f t="shared" si="10"/>
        <v>72</v>
      </c>
      <c r="AB10" s="19">
        <f t="shared" si="2"/>
        <v>85</v>
      </c>
      <c r="AC10" s="7">
        <f t="shared" si="3"/>
        <v>85</v>
      </c>
      <c r="AD10" s="30">
        <f t="shared" si="9"/>
        <v>5</v>
      </c>
      <c r="AE10" s="2">
        <f t="shared" si="8"/>
        <v>3</v>
      </c>
      <c r="AF10" s="7">
        <f t="shared" si="4"/>
        <v>1</v>
      </c>
      <c r="AG10" s="21" t="str">
        <f t="shared" si="5"/>
        <v>зачет</v>
      </c>
      <c r="AH10" s="50">
        <v>7</v>
      </c>
      <c r="AI10" s="32">
        <f t="shared" si="6"/>
        <v>5</v>
      </c>
      <c r="AJ10" s="40"/>
      <c r="AK10" s="58"/>
    </row>
    <row r="11" spans="1:37" ht="15.95" customHeight="1">
      <c r="A11" s="50">
        <v>8</v>
      </c>
      <c r="B11" s="51" t="s">
        <v>59</v>
      </c>
      <c r="C11" s="83">
        <v>5</v>
      </c>
      <c r="D11" s="60">
        <v>5</v>
      </c>
      <c r="E11" s="60">
        <v>5</v>
      </c>
      <c r="F11" s="90">
        <v>4</v>
      </c>
      <c r="G11" s="95"/>
      <c r="H11" s="60">
        <v>3</v>
      </c>
      <c r="I11" s="60">
        <v>4</v>
      </c>
      <c r="J11" s="60">
        <v>4</v>
      </c>
      <c r="K11" s="60">
        <v>4</v>
      </c>
      <c r="L11" s="60">
        <v>4</v>
      </c>
      <c r="M11" s="5">
        <f t="shared" si="0"/>
        <v>38</v>
      </c>
      <c r="N11" s="66">
        <v>5</v>
      </c>
      <c r="O11" s="52">
        <v>4</v>
      </c>
      <c r="P11" s="52">
        <v>5</v>
      </c>
      <c r="Q11" s="52">
        <v>5</v>
      </c>
      <c r="R11" s="52">
        <v>5</v>
      </c>
      <c r="S11" s="97"/>
      <c r="T11" s="52">
        <v>5</v>
      </c>
      <c r="U11" s="52">
        <v>5</v>
      </c>
      <c r="V11" s="52">
        <v>5</v>
      </c>
      <c r="W11" s="5">
        <f t="shared" si="1"/>
        <v>39</v>
      </c>
      <c r="X11" s="50">
        <v>1</v>
      </c>
      <c r="Y11" s="16"/>
      <c r="Z11" s="16"/>
      <c r="AA11" s="44">
        <f t="shared" si="10"/>
        <v>65</v>
      </c>
      <c r="AB11" s="19">
        <f t="shared" si="2"/>
        <v>77</v>
      </c>
      <c r="AC11" s="7">
        <f t="shared" si="3"/>
        <v>77</v>
      </c>
      <c r="AD11" s="30">
        <f t="shared" si="9"/>
        <v>5</v>
      </c>
      <c r="AE11" s="2">
        <f t="shared" si="8"/>
        <v>3</v>
      </c>
      <c r="AF11" s="7">
        <f t="shared" si="4"/>
        <v>1</v>
      </c>
      <c r="AG11" s="21" t="str">
        <f t="shared" si="5"/>
        <v>зачет</v>
      </c>
      <c r="AH11" s="50">
        <v>8</v>
      </c>
      <c r="AI11" s="32">
        <f t="shared" si="6"/>
        <v>4</v>
      </c>
      <c r="AJ11" s="40"/>
      <c r="AK11" s="58"/>
    </row>
    <row r="12" spans="1:37" ht="15.95" customHeight="1">
      <c r="A12" s="50">
        <v>9</v>
      </c>
      <c r="B12" s="51" t="s">
        <v>60</v>
      </c>
      <c r="C12" s="83">
        <v>5</v>
      </c>
      <c r="D12" s="60">
        <v>5</v>
      </c>
      <c r="E12" s="60">
        <v>5</v>
      </c>
      <c r="F12" s="60">
        <v>5</v>
      </c>
      <c r="G12" s="95"/>
      <c r="H12" s="60">
        <v>5</v>
      </c>
      <c r="I12" s="60">
        <v>5</v>
      </c>
      <c r="J12" s="60">
        <v>5</v>
      </c>
      <c r="K12" s="60">
        <v>5</v>
      </c>
      <c r="L12" s="60">
        <v>5</v>
      </c>
      <c r="M12" s="5">
        <f t="shared" si="0"/>
        <v>45</v>
      </c>
      <c r="N12" s="66">
        <v>4</v>
      </c>
      <c r="O12" s="52">
        <v>5</v>
      </c>
      <c r="P12" s="52">
        <v>5</v>
      </c>
      <c r="Q12" s="52">
        <v>5</v>
      </c>
      <c r="R12" s="52">
        <v>4</v>
      </c>
      <c r="S12" s="97"/>
      <c r="T12" s="52">
        <v>5</v>
      </c>
      <c r="U12" s="52">
        <v>5</v>
      </c>
      <c r="V12" s="52">
        <v>5</v>
      </c>
      <c r="W12" s="5">
        <f t="shared" si="1"/>
        <v>38</v>
      </c>
      <c r="X12" s="50">
        <v>1</v>
      </c>
      <c r="Y12" s="16"/>
      <c r="Z12" s="16"/>
      <c r="AA12" s="44">
        <f t="shared" si="10"/>
        <v>71</v>
      </c>
      <c r="AB12" s="19">
        <f t="shared" si="2"/>
        <v>83</v>
      </c>
      <c r="AC12" s="7">
        <f t="shared" si="3"/>
        <v>83</v>
      </c>
      <c r="AD12" s="30">
        <f t="shared" ref="AD12:AD17" si="11">IF(AB12&lt;0,"н/а",IF(AB12&lt;25,1,IF(AB12&lt;43,2,IF(AB12&lt;57,3,IF(AB12&lt;68,4,5)))))</f>
        <v>5</v>
      </c>
      <c r="AE12" s="2">
        <f t="shared" ref="AE12:AE17" si="12">IF(AC12&lt;0,"н/а",IF(AC12&lt;45,1,IF(AC12&lt;70,2,IF(AC12&lt;93,3,IF(AC12&lt;109,4,5)))))</f>
        <v>3</v>
      </c>
      <c r="AF12" s="7">
        <f t="shared" si="4"/>
        <v>1</v>
      </c>
      <c r="AG12" s="21" t="str">
        <f t="shared" si="5"/>
        <v>зачет</v>
      </c>
      <c r="AH12" s="50">
        <v>9</v>
      </c>
      <c r="AI12" s="32">
        <f t="shared" si="6"/>
        <v>5</v>
      </c>
      <c r="AJ12" s="40"/>
      <c r="AK12" s="62"/>
    </row>
    <row r="13" spans="1:37" ht="15.95" customHeight="1">
      <c r="A13" s="50">
        <v>10</v>
      </c>
      <c r="B13" s="51" t="s">
        <v>61</v>
      </c>
      <c r="C13" s="83">
        <v>5</v>
      </c>
      <c r="D13" s="60">
        <v>5</v>
      </c>
      <c r="E13" s="60">
        <v>5</v>
      </c>
      <c r="F13" s="60">
        <v>5</v>
      </c>
      <c r="G13" s="95"/>
      <c r="H13" s="60">
        <v>5</v>
      </c>
      <c r="I13" s="60">
        <v>5</v>
      </c>
      <c r="J13" s="60">
        <v>5</v>
      </c>
      <c r="K13" s="60">
        <v>5</v>
      </c>
      <c r="L13" s="60">
        <v>5</v>
      </c>
      <c r="M13" s="5">
        <f t="shared" si="0"/>
        <v>45</v>
      </c>
      <c r="N13" s="66">
        <v>4</v>
      </c>
      <c r="O13" s="52">
        <v>5</v>
      </c>
      <c r="P13" s="52">
        <v>5</v>
      </c>
      <c r="Q13" s="52">
        <v>5</v>
      </c>
      <c r="R13" s="52">
        <v>5</v>
      </c>
      <c r="S13" s="97"/>
      <c r="T13" s="52">
        <v>5</v>
      </c>
      <c r="U13" s="52">
        <v>5</v>
      </c>
      <c r="V13" s="52">
        <v>5</v>
      </c>
      <c r="W13" s="5">
        <f t="shared" si="1"/>
        <v>39</v>
      </c>
      <c r="X13" s="50">
        <v>1</v>
      </c>
      <c r="Y13" s="16"/>
      <c r="Z13" s="16"/>
      <c r="AA13" s="44">
        <f t="shared" si="10"/>
        <v>72</v>
      </c>
      <c r="AB13" s="19">
        <f t="shared" si="2"/>
        <v>84</v>
      </c>
      <c r="AC13" s="7">
        <f t="shared" si="3"/>
        <v>84</v>
      </c>
      <c r="AD13" s="30">
        <f t="shared" si="11"/>
        <v>5</v>
      </c>
      <c r="AE13" s="2">
        <f t="shared" si="12"/>
        <v>3</v>
      </c>
      <c r="AF13" s="7">
        <f t="shared" si="4"/>
        <v>1</v>
      </c>
      <c r="AG13" s="21" t="str">
        <f t="shared" si="5"/>
        <v>зачет</v>
      </c>
      <c r="AH13" s="50">
        <v>10</v>
      </c>
      <c r="AI13" s="32">
        <f t="shared" si="6"/>
        <v>5</v>
      </c>
      <c r="AJ13" s="40"/>
      <c r="AK13" s="62"/>
    </row>
    <row r="14" spans="1:37" ht="15.95" customHeight="1">
      <c r="A14" s="50">
        <v>11</v>
      </c>
      <c r="B14" s="51" t="s">
        <v>62</v>
      </c>
      <c r="C14" s="83">
        <v>5</v>
      </c>
      <c r="D14" s="60">
        <v>5</v>
      </c>
      <c r="E14" s="60">
        <v>5</v>
      </c>
      <c r="F14" s="60">
        <v>5</v>
      </c>
      <c r="G14" s="95"/>
      <c r="H14" s="60">
        <v>4</v>
      </c>
      <c r="I14" s="60">
        <v>4</v>
      </c>
      <c r="J14" s="60">
        <v>5</v>
      </c>
      <c r="K14" s="60">
        <v>4</v>
      </c>
      <c r="L14" s="60">
        <v>4</v>
      </c>
      <c r="M14" s="5">
        <f t="shared" si="0"/>
        <v>41</v>
      </c>
      <c r="N14" s="66">
        <v>5</v>
      </c>
      <c r="O14" s="52">
        <v>3</v>
      </c>
      <c r="P14" s="52">
        <v>5</v>
      </c>
      <c r="Q14" s="52">
        <v>5</v>
      </c>
      <c r="R14" s="52">
        <v>5</v>
      </c>
      <c r="S14" s="97"/>
      <c r="T14" s="52">
        <v>5</v>
      </c>
      <c r="U14" s="52">
        <v>5</v>
      </c>
      <c r="V14" s="52">
        <v>5</v>
      </c>
      <c r="W14" s="5">
        <f t="shared" si="1"/>
        <v>38</v>
      </c>
      <c r="X14" s="50">
        <v>1</v>
      </c>
      <c r="Y14" s="16"/>
      <c r="Z14" s="16"/>
      <c r="AA14" s="44">
        <f t="shared" si="10"/>
        <v>67</v>
      </c>
      <c r="AB14" s="19">
        <f t="shared" si="2"/>
        <v>79</v>
      </c>
      <c r="AC14" s="7">
        <f t="shared" si="3"/>
        <v>79</v>
      </c>
      <c r="AD14" s="30">
        <f t="shared" si="11"/>
        <v>5</v>
      </c>
      <c r="AE14" s="2">
        <f t="shared" si="12"/>
        <v>3</v>
      </c>
      <c r="AF14" s="7">
        <f t="shared" si="4"/>
        <v>1</v>
      </c>
      <c r="AG14" s="21" t="str">
        <f t="shared" si="5"/>
        <v>зачет</v>
      </c>
      <c r="AH14" s="50">
        <v>11</v>
      </c>
      <c r="AI14" s="32">
        <f t="shared" si="6"/>
        <v>4</v>
      </c>
      <c r="AJ14" s="40"/>
      <c r="AK14" s="62"/>
    </row>
    <row r="15" spans="1:37" ht="15.95" customHeight="1">
      <c r="A15" s="50">
        <v>12</v>
      </c>
      <c r="B15" s="51" t="s">
        <v>63</v>
      </c>
      <c r="C15" s="83">
        <v>5</v>
      </c>
      <c r="D15" s="60">
        <v>5</v>
      </c>
      <c r="E15" s="92" t="s">
        <v>48</v>
      </c>
      <c r="F15" s="60">
        <v>5</v>
      </c>
      <c r="G15" s="95"/>
      <c r="H15" s="60">
        <v>3</v>
      </c>
      <c r="I15" s="60">
        <v>4</v>
      </c>
      <c r="J15" s="60">
        <v>4</v>
      </c>
      <c r="K15" s="60">
        <v>4</v>
      </c>
      <c r="L15" s="92">
        <v>3</v>
      </c>
      <c r="M15" s="5">
        <f t="shared" si="0"/>
        <v>33</v>
      </c>
      <c r="N15" s="66">
        <v>4</v>
      </c>
      <c r="O15" s="52">
        <v>4</v>
      </c>
      <c r="P15" s="107">
        <v>3</v>
      </c>
      <c r="Q15" s="52">
        <v>4</v>
      </c>
      <c r="R15" s="52">
        <v>5</v>
      </c>
      <c r="S15" s="97"/>
      <c r="T15" s="52">
        <v>5</v>
      </c>
      <c r="U15" s="52">
        <v>5</v>
      </c>
      <c r="V15" s="52">
        <v>5</v>
      </c>
      <c r="W15" s="5">
        <f t="shared" si="1"/>
        <v>35</v>
      </c>
      <c r="X15" s="50">
        <v>1</v>
      </c>
      <c r="Y15" s="16"/>
      <c r="Z15" s="16"/>
      <c r="AA15" s="115">
        <f t="shared" si="10"/>
        <v>57</v>
      </c>
      <c r="AB15" s="19">
        <f t="shared" si="2"/>
        <v>68</v>
      </c>
      <c r="AC15" s="7">
        <f t="shared" si="3"/>
        <v>68</v>
      </c>
      <c r="AD15" s="30">
        <f t="shared" si="11"/>
        <v>5</v>
      </c>
      <c r="AE15" s="2">
        <f t="shared" si="12"/>
        <v>2</v>
      </c>
      <c r="AF15" s="7">
        <f t="shared" si="4"/>
        <v>1</v>
      </c>
      <c r="AG15" s="21" t="str">
        <f t="shared" si="5"/>
        <v>зачет</v>
      </c>
      <c r="AH15" s="50">
        <v>12</v>
      </c>
      <c r="AI15" s="32">
        <f t="shared" si="6"/>
        <v>3</v>
      </c>
      <c r="AJ15" s="40"/>
      <c r="AK15" s="62"/>
    </row>
    <row r="16" spans="1:37" ht="15.95" customHeight="1">
      <c r="A16" s="50">
        <v>13</v>
      </c>
      <c r="B16" s="51" t="s">
        <v>64</v>
      </c>
      <c r="C16" s="83">
        <v>4</v>
      </c>
      <c r="D16" s="60">
        <v>5</v>
      </c>
      <c r="E16" s="60">
        <v>5</v>
      </c>
      <c r="F16" s="60">
        <v>5</v>
      </c>
      <c r="G16" s="95"/>
      <c r="H16" s="60">
        <v>3</v>
      </c>
      <c r="I16" s="60">
        <v>4</v>
      </c>
      <c r="J16" s="60">
        <v>4</v>
      </c>
      <c r="K16" s="60">
        <v>4</v>
      </c>
      <c r="L16" s="60">
        <v>4</v>
      </c>
      <c r="M16" s="5">
        <f t="shared" si="0"/>
        <v>38</v>
      </c>
      <c r="N16" s="66">
        <v>4</v>
      </c>
      <c r="O16" s="52">
        <v>3</v>
      </c>
      <c r="P16" s="52">
        <v>5</v>
      </c>
      <c r="Q16" s="52">
        <v>5</v>
      </c>
      <c r="R16" s="52">
        <v>5</v>
      </c>
      <c r="S16" s="97"/>
      <c r="T16" s="52">
        <v>5</v>
      </c>
      <c r="U16" s="52">
        <v>5</v>
      </c>
      <c r="V16" s="52">
        <v>5</v>
      </c>
      <c r="W16" s="5">
        <f t="shared" si="1"/>
        <v>37</v>
      </c>
      <c r="X16" s="50">
        <v>1</v>
      </c>
      <c r="Y16" s="16"/>
      <c r="Z16" s="16"/>
      <c r="AA16" s="44">
        <f t="shared" si="10"/>
        <v>63</v>
      </c>
      <c r="AB16" s="19">
        <f t="shared" si="2"/>
        <v>75</v>
      </c>
      <c r="AC16" s="7">
        <f t="shared" si="3"/>
        <v>75</v>
      </c>
      <c r="AD16" s="30">
        <f t="shared" si="11"/>
        <v>5</v>
      </c>
      <c r="AE16" s="2">
        <f t="shared" si="12"/>
        <v>3</v>
      </c>
      <c r="AF16" s="7">
        <f t="shared" si="4"/>
        <v>1</v>
      </c>
      <c r="AG16" s="21" t="str">
        <f t="shared" si="5"/>
        <v>зачет</v>
      </c>
      <c r="AH16" s="50">
        <v>13</v>
      </c>
      <c r="AI16" s="32">
        <f t="shared" si="6"/>
        <v>4</v>
      </c>
      <c r="AJ16" s="40"/>
      <c r="AK16" s="62"/>
    </row>
    <row r="17" spans="1:37" ht="15.95" customHeight="1">
      <c r="A17" s="50">
        <v>14</v>
      </c>
      <c r="B17" s="51" t="s">
        <v>65</v>
      </c>
      <c r="C17" s="88">
        <v>1</v>
      </c>
      <c r="D17" s="92">
        <v>2</v>
      </c>
      <c r="E17" s="92">
        <v>2</v>
      </c>
      <c r="F17" s="60">
        <v>5</v>
      </c>
      <c r="G17" s="95"/>
      <c r="H17" s="60">
        <v>4</v>
      </c>
      <c r="I17" s="60">
        <v>4</v>
      </c>
      <c r="J17" s="60">
        <v>4</v>
      </c>
      <c r="K17" s="60">
        <v>5</v>
      </c>
      <c r="L17" s="60">
        <v>4</v>
      </c>
      <c r="M17" s="5">
        <f t="shared" si="0"/>
        <v>31</v>
      </c>
      <c r="N17" s="66">
        <v>3</v>
      </c>
      <c r="O17" s="52">
        <v>5</v>
      </c>
      <c r="P17" s="52">
        <v>3</v>
      </c>
      <c r="Q17" s="52">
        <v>5</v>
      </c>
      <c r="R17" s="52">
        <v>5</v>
      </c>
      <c r="S17" s="97"/>
      <c r="T17" s="52">
        <v>5</v>
      </c>
      <c r="U17" s="52">
        <v>5</v>
      </c>
      <c r="V17" s="52">
        <v>5</v>
      </c>
      <c r="W17" s="5">
        <f t="shared" si="1"/>
        <v>36</v>
      </c>
      <c r="X17" s="50">
        <v>1</v>
      </c>
      <c r="Y17" s="16"/>
      <c r="Z17" s="16"/>
      <c r="AA17" s="44">
        <f t="shared" si="10"/>
        <v>56</v>
      </c>
      <c r="AB17" s="19">
        <f t="shared" si="2"/>
        <v>67</v>
      </c>
      <c r="AC17" s="7">
        <f t="shared" si="3"/>
        <v>67</v>
      </c>
      <c r="AD17" s="30">
        <f t="shared" si="11"/>
        <v>4</v>
      </c>
      <c r="AE17" s="2">
        <f t="shared" si="12"/>
        <v>2</v>
      </c>
      <c r="AF17" s="7">
        <f t="shared" si="4"/>
        <v>1</v>
      </c>
      <c r="AG17" s="21" t="str">
        <f t="shared" si="5"/>
        <v>зачет</v>
      </c>
      <c r="AH17" s="50">
        <v>14</v>
      </c>
      <c r="AI17" s="32">
        <f t="shared" si="6"/>
        <v>3</v>
      </c>
      <c r="AJ17" s="40"/>
      <c r="AK17" s="62"/>
    </row>
    <row r="18" spans="1:37" ht="15.95" customHeight="1">
      <c r="A18" s="50">
        <v>15</v>
      </c>
      <c r="B18" s="51" t="s">
        <v>66</v>
      </c>
      <c r="C18" s="83">
        <v>5</v>
      </c>
      <c r="D18" s="60">
        <v>5</v>
      </c>
      <c r="E18" s="60">
        <v>5</v>
      </c>
      <c r="F18" s="60">
        <v>5</v>
      </c>
      <c r="G18" s="95"/>
      <c r="H18" s="60">
        <v>5</v>
      </c>
      <c r="I18" s="60">
        <v>5</v>
      </c>
      <c r="J18" s="60">
        <v>5</v>
      </c>
      <c r="K18" s="60">
        <v>5</v>
      </c>
      <c r="L18" s="60">
        <v>5</v>
      </c>
      <c r="M18" s="5">
        <f t="shared" si="0"/>
        <v>45</v>
      </c>
      <c r="N18" s="66">
        <v>4</v>
      </c>
      <c r="O18" s="52">
        <v>5</v>
      </c>
      <c r="P18" s="52">
        <v>5</v>
      </c>
      <c r="Q18" s="52">
        <v>5</v>
      </c>
      <c r="R18" s="52">
        <v>5</v>
      </c>
      <c r="S18" s="97"/>
      <c r="T18" s="52">
        <v>5</v>
      </c>
      <c r="U18" s="52">
        <v>5</v>
      </c>
      <c r="V18" s="52">
        <v>5</v>
      </c>
      <c r="W18" s="5">
        <f t="shared" si="1"/>
        <v>39</v>
      </c>
      <c r="X18" s="50">
        <v>1</v>
      </c>
      <c r="Y18" s="16"/>
      <c r="Z18" s="16"/>
      <c r="AA18" s="44">
        <f t="shared" si="10"/>
        <v>72</v>
      </c>
      <c r="AB18" s="19">
        <f t="shared" si="2"/>
        <v>84</v>
      </c>
      <c r="AC18" s="7">
        <f t="shared" si="3"/>
        <v>84</v>
      </c>
      <c r="AD18" s="30">
        <f t="shared" si="9"/>
        <v>5</v>
      </c>
      <c r="AE18" s="2">
        <f t="shared" si="8"/>
        <v>3</v>
      </c>
      <c r="AF18" s="7">
        <f t="shared" si="4"/>
        <v>1</v>
      </c>
      <c r="AG18" s="21" t="str">
        <f t="shared" si="5"/>
        <v>зачет</v>
      </c>
      <c r="AH18" s="50">
        <v>15</v>
      </c>
      <c r="AI18" s="32">
        <f t="shared" si="6"/>
        <v>5</v>
      </c>
      <c r="AJ18" s="40"/>
      <c r="AK18" s="58"/>
    </row>
    <row r="19" spans="1:37" ht="15.95" customHeight="1">
      <c r="A19" s="50">
        <v>16</v>
      </c>
      <c r="B19" s="46" t="s">
        <v>67</v>
      </c>
      <c r="C19" s="88"/>
      <c r="D19" s="92" t="s">
        <v>48</v>
      </c>
      <c r="E19" s="92" t="s">
        <v>48</v>
      </c>
      <c r="F19" s="92" t="s">
        <v>48</v>
      </c>
      <c r="G19" s="92"/>
      <c r="H19" s="92" t="s">
        <v>48</v>
      </c>
      <c r="I19" s="92" t="s">
        <v>48</v>
      </c>
      <c r="J19" s="92" t="s">
        <v>48</v>
      </c>
      <c r="K19" s="92" t="s">
        <v>48</v>
      </c>
      <c r="L19" s="92" t="s">
        <v>48</v>
      </c>
      <c r="M19" s="5">
        <f t="shared" si="0"/>
        <v>0</v>
      </c>
      <c r="N19" s="111" t="s">
        <v>48</v>
      </c>
      <c r="O19" s="112" t="s">
        <v>48</v>
      </c>
      <c r="P19" s="112" t="s">
        <v>48</v>
      </c>
      <c r="Q19" s="112" t="s">
        <v>48</v>
      </c>
      <c r="R19" s="112" t="s">
        <v>48</v>
      </c>
      <c r="S19" s="112"/>
      <c r="T19" s="112" t="s">
        <v>48</v>
      </c>
      <c r="U19" s="112" t="s">
        <v>48</v>
      </c>
      <c r="V19" s="112" t="s">
        <v>48</v>
      </c>
      <c r="W19" s="5">
        <f t="shared" si="1"/>
        <v>0</v>
      </c>
      <c r="X19" s="2"/>
      <c r="Y19" s="7"/>
      <c r="Z19" s="7"/>
      <c r="AA19" s="44">
        <f t="shared" si="10"/>
        <v>0</v>
      </c>
      <c r="AB19" s="19">
        <f t="shared" si="2"/>
        <v>0</v>
      </c>
      <c r="AC19" s="7">
        <f t="shared" si="3"/>
        <v>0</v>
      </c>
      <c r="AD19" s="30">
        <f t="shared" si="9"/>
        <v>1</v>
      </c>
      <c r="AE19" s="2">
        <f t="shared" ref="AE19:AE21" si="13">IF(AC19&lt;0,"н/а",IF(AC19&lt;45,1,IF(AC19&lt;70,2,IF(AC19&lt;93,3,IF(AC19&lt;109,4,5)))))</f>
        <v>1</v>
      </c>
      <c r="AF19" s="7">
        <f t="shared" si="4"/>
        <v>1</v>
      </c>
      <c r="AG19" s="21" t="str">
        <f t="shared" si="5"/>
        <v/>
      </c>
      <c r="AH19" s="50">
        <v>16</v>
      </c>
      <c r="AI19" s="32">
        <f t="shared" si="6"/>
        <v>1</v>
      </c>
      <c r="AJ19" s="40"/>
      <c r="AK19" s="58"/>
    </row>
    <row r="20" spans="1:37" ht="15.95" customHeight="1">
      <c r="A20" s="50">
        <v>17</v>
      </c>
      <c r="B20" s="46" t="s">
        <v>69</v>
      </c>
      <c r="C20" s="88" t="s">
        <v>48</v>
      </c>
      <c r="D20" s="92" t="s">
        <v>48</v>
      </c>
      <c r="E20" s="92"/>
      <c r="F20" s="92"/>
      <c r="G20" s="92"/>
      <c r="H20" s="92"/>
      <c r="I20" s="92"/>
      <c r="J20" s="92"/>
      <c r="K20" s="92"/>
      <c r="L20" s="92"/>
      <c r="M20" s="5">
        <f t="shared" si="0"/>
        <v>0</v>
      </c>
      <c r="N20" s="111" t="s">
        <v>48</v>
      </c>
      <c r="O20" s="112" t="s">
        <v>48</v>
      </c>
      <c r="P20" s="4">
        <v>2</v>
      </c>
      <c r="Q20" s="4">
        <v>5</v>
      </c>
      <c r="R20" s="4">
        <v>4</v>
      </c>
      <c r="S20" s="99"/>
      <c r="T20" s="4">
        <v>4</v>
      </c>
      <c r="U20" s="4">
        <v>4</v>
      </c>
      <c r="V20" s="4">
        <v>4</v>
      </c>
      <c r="W20" s="5">
        <f t="shared" si="1"/>
        <v>23</v>
      </c>
      <c r="X20" s="2"/>
      <c r="Y20" s="7"/>
      <c r="Z20" s="7"/>
      <c r="AA20" s="44">
        <f t="shared" si="10"/>
        <v>15</v>
      </c>
      <c r="AB20" s="19">
        <f t="shared" si="2"/>
        <v>23</v>
      </c>
      <c r="AC20" s="7">
        <f t="shared" si="3"/>
        <v>23</v>
      </c>
      <c r="AD20" s="30">
        <f t="shared" si="9"/>
        <v>1</v>
      </c>
      <c r="AE20" s="2">
        <f t="shared" si="13"/>
        <v>1</v>
      </c>
      <c r="AF20" s="7">
        <f t="shared" si="4"/>
        <v>1</v>
      </c>
      <c r="AG20" s="21" t="str">
        <f t="shared" si="5"/>
        <v/>
      </c>
      <c r="AH20" s="50">
        <v>17</v>
      </c>
      <c r="AI20" s="32">
        <f t="shared" si="6"/>
        <v>1</v>
      </c>
      <c r="AJ20" s="40"/>
      <c r="AK20" s="58"/>
    </row>
    <row r="21" spans="1:37" ht="15.95" customHeight="1" thickBot="1">
      <c r="A21" s="57">
        <v>18</v>
      </c>
      <c r="B21" s="53" t="s">
        <v>68</v>
      </c>
      <c r="C21" s="110"/>
      <c r="D21" s="93" t="s">
        <v>48</v>
      </c>
      <c r="E21" s="93"/>
      <c r="F21" s="93"/>
      <c r="G21" s="93"/>
      <c r="H21" s="93"/>
      <c r="I21" s="93"/>
      <c r="J21" s="93"/>
      <c r="K21" s="84">
        <v>4</v>
      </c>
      <c r="L21" s="93"/>
      <c r="M21" s="9">
        <f t="shared" si="0"/>
        <v>4</v>
      </c>
      <c r="N21" s="113" t="s">
        <v>48</v>
      </c>
      <c r="O21" s="10">
        <v>4</v>
      </c>
      <c r="P21" s="10">
        <v>5</v>
      </c>
      <c r="Q21" s="10">
        <v>5</v>
      </c>
      <c r="R21" s="10">
        <v>4</v>
      </c>
      <c r="S21" s="100"/>
      <c r="T21" s="10">
        <v>5</v>
      </c>
      <c r="U21" s="10">
        <v>5</v>
      </c>
      <c r="V21" s="10">
        <v>5</v>
      </c>
      <c r="W21" s="9">
        <f t="shared" si="1"/>
        <v>33</v>
      </c>
      <c r="X21" s="3"/>
      <c r="Y21" s="8"/>
      <c r="Z21" s="8"/>
      <c r="AA21" s="45">
        <f t="shared" si="10"/>
        <v>26</v>
      </c>
      <c r="AB21" s="20">
        <f t="shared" si="2"/>
        <v>37</v>
      </c>
      <c r="AC21" s="8">
        <f t="shared" si="3"/>
        <v>37</v>
      </c>
      <c r="AD21" s="31">
        <f t="shared" si="9"/>
        <v>2</v>
      </c>
      <c r="AE21" s="3">
        <f t="shared" si="13"/>
        <v>1</v>
      </c>
      <c r="AF21" s="8">
        <f t="shared" si="4"/>
        <v>1</v>
      </c>
      <c r="AG21" s="22" t="s">
        <v>10</v>
      </c>
      <c r="AH21" s="57">
        <v>18</v>
      </c>
      <c r="AI21" s="32">
        <f t="shared" si="6"/>
        <v>2</v>
      </c>
      <c r="AJ21" s="40"/>
      <c r="AK21" s="58"/>
    </row>
    <row r="22" spans="1:37" ht="12.75">
      <c r="A22" s="6"/>
      <c r="B22" s="26" t="s">
        <v>12</v>
      </c>
      <c r="C22" s="24">
        <f t="shared" ref="C22:L22" si="14">AVERAGE(C4:C21)</f>
        <v>4.666666666666667</v>
      </c>
      <c r="D22" s="24">
        <f t="shared" si="14"/>
        <v>4.8</v>
      </c>
      <c r="E22" s="24">
        <f t="shared" si="14"/>
        <v>4.7857142857142856</v>
      </c>
      <c r="F22" s="24">
        <f t="shared" si="14"/>
        <v>4.9333333333333336</v>
      </c>
      <c r="G22" s="24" t="e">
        <f t="shared" si="14"/>
        <v>#DIV/0!</v>
      </c>
      <c r="H22" s="24">
        <f t="shared" si="14"/>
        <v>4.1333333333333337</v>
      </c>
      <c r="I22" s="24">
        <f t="shared" si="14"/>
        <v>4.2666666666666666</v>
      </c>
      <c r="J22" s="24">
        <f t="shared" si="14"/>
        <v>4.5333333333333332</v>
      </c>
      <c r="K22" s="24">
        <f t="shared" si="14"/>
        <v>4.4375</v>
      </c>
      <c r="L22" s="24">
        <f t="shared" si="14"/>
        <v>4.2666666666666666</v>
      </c>
      <c r="M22" s="13" t="s">
        <v>0</v>
      </c>
      <c r="N22" s="13">
        <f>AVERAGE(N4:N21)</f>
        <v>4.2666666666666666</v>
      </c>
      <c r="O22" s="13">
        <f t="shared" ref="O22:V22" si="15">AVERAGE(O4:O21)</f>
        <v>4.4375</v>
      </c>
      <c r="P22" s="13">
        <f t="shared" si="15"/>
        <v>4.5882352941176467</v>
      </c>
      <c r="Q22" s="13">
        <f t="shared" si="15"/>
        <v>4.9411764705882355</v>
      </c>
      <c r="R22" s="13">
        <f t="shared" si="15"/>
        <v>4.5882352941176467</v>
      </c>
      <c r="S22" s="13" t="e">
        <f t="shared" si="15"/>
        <v>#DIV/0!</v>
      </c>
      <c r="T22" s="13">
        <f t="shared" si="15"/>
        <v>4.9411764705882355</v>
      </c>
      <c r="U22" s="13">
        <f t="shared" si="15"/>
        <v>4.882352941176471</v>
      </c>
      <c r="V22" s="13">
        <f t="shared" si="15"/>
        <v>4.9411764705882355</v>
      </c>
      <c r="W22" s="13" t="s">
        <v>0</v>
      </c>
      <c r="X22" s="24"/>
      <c r="Y22" s="24"/>
      <c r="Z22" s="13"/>
      <c r="AA22" s="24">
        <f>AVERAGE(AA4:AA21)</f>
        <v>57.722222222222221</v>
      </c>
      <c r="AD22" s="11">
        <f>AVERAGE(AD4:AD21)</f>
        <v>4.333333333333333</v>
      </c>
      <c r="AE22" s="11">
        <f>AVERAGE(AE4:AE21)</f>
        <v>2.5555555555555554</v>
      </c>
      <c r="AF22" s="11">
        <f>AVERAGE(AF4:AF21)</f>
        <v>1</v>
      </c>
      <c r="AI22" s="11"/>
    </row>
    <row r="23" spans="1:37" ht="12" thickBot="1">
      <c r="C23" s="61" t="s">
        <v>39</v>
      </c>
      <c r="D23" s="61" t="s">
        <v>38</v>
      </c>
      <c r="E23" s="48" t="s">
        <v>40</v>
      </c>
      <c r="F23" s="48" t="s">
        <v>41</v>
      </c>
      <c r="G23" s="79" t="s">
        <v>42</v>
      </c>
      <c r="H23" s="48" t="s">
        <v>43</v>
      </c>
      <c r="I23" s="48" t="s">
        <v>44</v>
      </c>
      <c r="J23" s="48" t="s">
        <v>45</v>
      </c>
      <c r="K23" s="48" t="s">
        <v>46</v>
      </c>
      <c r="L23" s="54" t="s">
        <v>47</v>
      </c>
      <c r="N23" s="61" t="s">
        <v>37</v>
      </c>
      <c r="O23" s="61" t="s">
        <v>38</v>
      </c>
      <c r="P23" s="61" t="s">
        <v>40</v>
      </c>
      <c r="Q23" s="62" t="s">
        <v>41</v>
      </c>
      <c r="R23" s="62" t="s">
        <v>49</v>
      </c>
      <c r="S23" s="62" t="s">
        <v>50</v>
      </c>
      <c r="T23" s="62" t="s">
        <v>44</v>
      </c>
      <c r="U23" s="62" t="s">
        <v>51</v>
      </c>
      <c r="V23" s="62" t="s">
        <v>47</v>
      </c>
    </row>
    <row r="24" spans="1:37" ht="12" thickBot="1">
      <c r="A24" s="116" t="s">
        <v>3</v>
      </c>
      <c r="B24" s="118" t="s">
        <v>1</v>
      </c>
      <c r="C24" s="120" t="s">
        <v>23</v>
      </c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1" t="s">
        <v>16</v>
      </c>
      <c r="O24" s="122"/>
      <c r="P24" s="122"/>
      <c r="Q24" s="122"/>
      <c r="R24" s="122"/>
      <c r="S24" s="122"/>
      <c r="T24" s="122"/>
      <c r="U24" s="122"/>
      <c r="V24" s="122"/>
      <c r="W24" s="123"/>
      <c r="X24" s="126" t="s">
        <v>2</v>
      </c>
      <c r="Y24" s="118" t="s">
        <v>15</v>
      </c>
      <c r="Z24" s="18" t="s">
        <v>78</v>
      </c>
      <c r="AA24" s="124" t="s">
        <v>5</v>
      </c>
      <c r="AB24" s="130" t="s">
        <v>8</v>
      </c>
      <c r="AC24" s="130" t="s">
        <v>9</v>
      </c>
      <c r="AD24" s="132" t="s">
        <v>6</v>
      </c>
      <c r="AE24" s="130" t="s">
        <v>7</v>
      </c>
      <c r="AF24" s="134" t="s">
        <v>11</v>
      </c>
      <c r="AG24" s="136" t="s">
        <v>10</v>
      </c>
      <c r="AH24" s="128" t="s">
        <v>3</v>
      </c>
      <c r="AI24" s="1" t="s">
        <v>21</v>
      </c>
    </row>
    <row r="25" spans="1:37" ht="12" thickBot="1">
      <c r="A25" s="117"/>
      <c r="B25" s="119"/>
      <c r="C25" s="55">
        <v>1</v>
      </c>
      <c r="D25" s="63">
        <v>2</v>
      </c>
      <c r="E25" s="63">
        <v>3</v>
      </c>
      <c r="F25" s="63">
        <v>4</v>
      </c>
      <c r="G25" s="63">
        <v>5</v>
      </c>
      <c r="H25" s="63">
        <v>6</v>
      </c>
      <c r="I25" s="63">
        <v>7</v>
      </c>
      <c r="J25" s="63">
        <v>8</v>
      </c>
      <c r="K25" s="63">
        <v>9</v>
      </c>
      <c r="L25" s="63">
        <v>10</v>
      </c>
      <c r="M25" s="56" t="s">
        <v>0</v>
      </c>
      <c r="N25" s="12">
        <v>1</v>
      </c>
      <c r="O25" s="14">
        <v>2</v>
      </c>
      <c r="P25" s="14">
        <v>3</v>
      </c>
      <c r="Q25" s="14">
        <v>4</v>
      </c>
      <c r="R25" s="14">
        <v>5</v>
      </c>
      <c r="S25" s="14">
        <v>6</v>
      </c>
      <c r="T25" s="14">
        <v>7</v>
      </c>
      <c r="U25" s="14">
        <v>8</v>
      </c>
      <c r="V25" s="14">
        <v>9</v>
      </c>
      <c r="W25" s="15" t="s">
        <v>0</v>
      </c>
      <c r="X25" s="127"/>
      <c r="Y25" s="119"/>
      <c r="Z25" s="29" t="s">
        <v>79</v>
      </c>
      <c r="AA25" s="125"/>
      <c r="AB25" s="131"/>
      <c r="AC25" s="131"/>
      <c r="AD25" s="133"/>
      <c r="AE25" s="131"/>
      <c r="AF25" s="135"/>
      <c r="AG25" s="137"/>
      <c r="AH25" s="129"/>
      <c r="AI25" s="1" t="s">
        <v>22</v>
      </c>
    </row>
    <row r="26" spans="1:37" ht="12.75">
      <c r="A26" s="18">
        <v>1</v>
      </c>
      <c r="B26" s="49" t="s">
        <v>70</v>
      </c>
      <c r="C26" s="82">
        <v>5</v>
      </c>
      <c r="D26" s="91">
        <v>4</v>
      </c>
      <c r="E26" s="64">
        <v>3</v>
      </c>
      <c r="F26" s="104">
        <v>3</v>
      </c>
      <c r="G26" s="101"/>
      <c r="H26" s="104">
        <v>2</v>
      </c>
      <c r="I26" s="91">
        <v>3</v>
      </c>
      <c r="J26" s="64">
        <v>4</v>
      </c>
      <c r="K26" s="64">
        <v>4</v>
      </c>
      <c r="L26" s="64">
        <v>4</v>
      </c>
      <c r="M26" s="17">
        <f t="shared" ref="M26:M33" si="16">SUM(C26:L26)</f>
        <v>32</v>
      </c>
      <c r="N26" s="65">
        <v>5</v>
      </c>
      <c r="O26" s="23">
        <v>5</v>
      </c>
      <c r="P26" s="23">
        <v>5</v>
      </c>
      <c r="Q26" s="23">
        <v>4</v>
      </c>
      <c r="R26" s="105">
        <v>4</v>
      </c>
      <c r="S26" s="96"/>
      <c r="T26" s="23">
        <v>4</v>
      </c>
      <c r="U26" s="23">
        <v>4</v>
      </c>
      <c r="V26" s="23">
        <v>4</v>
      </c>
      <c r="W26" s="17">
        <f t="shared" ref="W26:W33" si="17">SUM(N26:V26)</f>
        <v>35</v>
      </c>
      <c r="X26" s="18">
        <v>1</v>
      </c>
      <c r="Y26" s="81"/>
      <c r="Z26" s="80">
        <v>2</v>
      </c>
      <c r="AA26" s="43">
        <f t="shared" ref="AA26:AA33" si="18">M26+INT(W26/1.5)+X26+Z26+Y26</f>
        <v>58</v>
      </c>
      <c r="AB26" s="25">
        <f t="shared" ref="AB26:AB33" si="19">SUM(C26:L26,N26:V26)</f>
        <v>67</v>
      </c>
      <c r="AC26" s="81">
        <f t="shared" ref="AC26:AC33" si="20">SUM(C26:L26,N26:V26,Z26)</f>
        <v>69</v>
      </c>
      <c r="AD26" s="80">
        <f t="shared" ref="AD26" si="21">IF(AB26&lt;0,"н/а",IF(AB26&lt;25,1,IF(AB26&lt;43,2,IF(AB26&lt;57,3,IF(AB26&lt;68,4,5)))))</f>
        <v>4</v>
      </c>
      <c r="AE26" s="18">
        <f>IF(AC26&lt;0,"н/а",IF(AC26&lt;45,1,IF(AC26&lt;70,2,IF(AC26&lt;93,3,IF(AC26&lt;109,4,5)))))</f>
        <v>2</v>
      </c>
      <c r="AF26" s="81">
        <f t="shared" ref="AF26:AF33" si="22">IF(Y26=0,IF(AA26&lt;80,1,IF(AA26&lt;94,2,IF(AA26&lt;121,3,IF(AA26&lt;148,4,5)))),"")</f>
        <v>1</v>
      </c>
      <c r="AG26" s="27" t="str">
        <f t="shared" ref="AG26:AG33" si="23">IF(AA26&gt;=56,IF(X26&lt;&gt;0,"зачет",""),"")</f>
        <v>зачет</v>
      </c>
      <c r="AH26" s="18">
        <v>1</v>
      </c>
      <c r="AI26" s="32">
        <f t="shared" ref="AI26:AI33" si="24">IF(AA26&lt;$I$37*0.5,1,IF(AA26&lt;$I$37,2,IF(AA26&lt;$I$38,3,IF(AA26&lt;$I$40,4,5))))</f>
        <v>3</v>
      </c>
    </row>
    <row r="27" spans="1:37" ht="12.75">
      <c r="A27" s="50">
        <v>2</v>
      </c>
      <c r="B27" s="51" t="s">
        <v>71</v>
      </c>
      <c r="C27" s="83">
        <v>5</v>
      </c>
      <c r="D27" s="60">
        <v>5</v>
      </c>
      <c r="E27" s="60">
        <v>5</v>
      </c>
      <c r="F27" s="60">
        <v>3</v>
      </c>
      <c r="G27" s="102"/>
      <c r="H27" s="60">
        <v>3</v>
      </c>
      <c r="I27" s="60">
        <v>4</v>
      </c>
      <c r="J27" s="60">
        <v>4</v>
      </c>
      <c r="K27" s="60">
        <v>4</v>
      </c>
      <c r="L27" s="60">
        <v>5</v>
      </c>
      <c r="M27" s="5">
        <f t="shared" si="16"/>
        <v>38</v>
      </c>
      <c r="N27" s="66">
        <v>5</v>
      </c>
      <c r="O27" s="52">
        <v>5</v>
      </c>
      <c r="P27" s="52">
        <v>3</v>
      </c>
      <c r="Q27" s="52">
        <v>5</v>
      </c>
      <c r="R27" s="52">
        <v>5</v>
      </c>
      <c r="S27" s="97"/>
      <c r="T27" s="52">
        <v>5</v>
      </c>
      <c r="U27" s="52">
        <v>5</v>
      </c>
      <c r="V27" s="52">
        <v>5</v>
      </c>
      <c r="W27" s="5">
        <f t="shared" si="17"/>
        <v>38</v>
      </c>
      <c r="X27" s="50">
        <v>1</v>
      </c>
      <c r="Y27" s="16"/>
      <c r="Z27" s="67">
        <v>1</v>
      </c>
      <c r="AA27" s="44">
        <f t="shared" si="18"/>
        <v>65</v>
      </c>
      <c r="AB27" s="19">
        <f t="shared" si="19"/>
        <v>76</v>
      </c>
      <c r="AC27" s="7">
        <f t="shared" si="20"/>
        <v>77</v>
      </c>
      <c r="AD27" s="30">
        <f>IF(AB27&lt;0,"н/а",IF(AB27&lt;25,1,IF(AB27&lt;43,2,IF(AB27&lt;57,3,IF(AB27&lt;68,4,5)))))</f>
        <v>5</v>
      </c>
      <c r="AE27" s="2">
        <f t="shared" ref="AE27:AE33" si="25">IF(AC27&lt;0,"н/а",IF(AC27&lt;45,1,IF(AC27&lt;70,2,IF(AC27&lt;93,3,IF(AC27&lt;109,4,5)))))</f>
        <v>3</v>
      </c>
      <c r="AF27" s="7">
        <f t="shared" si="22"/>
        <v>1</v>
      </c>
      <c r="AG27" s="21" t="str">
        <f t="shared" si="23"/>
        <v>зачет</v>
      </c>
      <c r="AH27" s="50">
        <v>2</v>
      </c>
      <c r="AI27" s="32">
        <f t="shared" si="24"/>
        <v>4</v>
      </c>
    </row>
    <row r="28" spans="1:37" ht="12.75">
      <c r="A28" s="50">
        <v>3</v>
      </c>
      <c r="B28" s="51" t="s">
        <v>72</v>
      </c>
      <c r="C28" s="83">
        <v>5</v>
      </c>
      <c r="D28" s="90">
        <v>4</v>
      </c>
      <c r="E28" s="60">
        <v>5</v>
      </c>
      <c r="F28" s="60">
        <v>5</v>
      </c>
      <c r="G28" s="102"/>
      <c r="H28" s="60">
        <v>4</v>
      </c>
      <c r="I28" s="60">
        <v>4</v>
      </c>
      <c r="J28" s="60">
        <v>4</v>
      </c>
      <c r="K28" s="60">
        <v>4</v>
      </c>
      <c r="L28" s="60">
        <v>5</v>
      </c>
      <c r="M28" s="5">
        <f t="shared" si="16"/>
        <v>40</v>
      </c>
      <c r="N28" s="66">
        <v>5</v>
      </c>
      <c r="O28" s="52">
        <v>4</v>
      </c>
      <c r="P28" s="52">
        <v>3</v>
      </c>
      <c r="Q28" s="52">
        <v>5</v>
      </c>
      <c r="R28" s="52">
        <v>5</v>
      </c>
      <c r="S28" s="97"/>
      <c r="T28" s="52">
        <v>5</v>
      </c>
      <c r="U28" s="52">
        <v>5</v>
      </c>
      <c r="V28" s="52">
        <v>5</v>
      </c>
      <c r="W28" s="5">
        <f t="shared" si="17"/>
        <v>37</v>
      </c>
      <c r="X28" s="50">
        <v>1</v>
      </c>
      <c r="Y28" s="16"/>
      <c r="Z28" s="67">
        <v>2</v>
      </c>
      <c r="AA28" s="44">
        <f t="shared" si="18"/>
        <v>67</v>
      </c>
      <c r="AB28" s="19">
        <f t="shared" si="19"/>
        <v>77</v>
      </c>
      <c r="AC28" s="7">
        <f t="shared" si="20"/>
        <v>79</v>
      </c>
      <c r="AD28" s="30">
        <f t="shared" ref="AD28:AD33" si="26">IF(AB28&lt;0,"н/а",IF(AB28&lt;25,1,IF(AB28&lt;43,2,IF(AB28&lt;57,3,IF(AB28&lt;68,4,5)))))</f>
        <v>5</v>
      </c>
      <c r="AE28" s="2">
        <f t="shared" si="25"/>
        <v>3</v>
      </c>
      <c r="AF28" s="7">
        <f t="shared" si="22"/>
        <v>1</v>
      </c>
      <c r="AG28" s="21" t="str">
        <f t="shared" si="23"/>
        <v>зачет</v>
      </c>
      <c r="AH28" s="50">
        <v>3</v>
      </c>
      <c r="AI28" s="32">
        <f t="shared" si="24"/>
        <v>4</v>
      </c>
    </row>
    <row r="29" spans="1:37" ht="12.75">
      <c r="A29" s="108">
        <v>4</v>
      </c>
      <c r="B29" s="109" t="s">
        <v>73</v>
      </c>
      <c r="C29" s="88" t="s">
        <v>48</v>
      </c>
      <c r="D29" s="92" t="s">
        <v>48</v>
      </c>
      <c r="E29" s="92"/>
      <c r="F29" s="92" t="s">
        <v>48</v>
      </c>
      <c r="G29" s="92"/>
      <c r="H29" s="92"/>
      <c r="I29" s="92"/>
      <c r="J29" s="92"/>
      <c r="K29" s="92"/>
      <c r="L29" s="92"/>
      <c r="M29" s="5">
        <f t="shared" si="16"/>
        <v>0</v>
      </c>
      <c r="N29" s="106" t="s">
        <v>48</v>
      </c>
      <c r="O29" s="107" t="s">
        <v>48</v>
      </c>
      <c r="P29" s="52">
        <v>5</v>
      </c>
      <c r="Q29" s="52">
        <v>3</v>
      </c>
      <c r="R29" s="107" t="s">
        <v>48</v>
      </c>
      <c r="S29" s="97"/>
      <c r="T29" s="52">
        <v>3</v>
      </c>
      <c r="U29" s="52">
        <v>4</v>
      </c>
      <c r="V29" s="107" t="s">
        <v>48</v>
      </c>
      <c r="W29" s="5">
        <f t="shared" si="17"/>
        <v>15</v>
      </c>
      <c r="X29" s="50"/>
      <c r="Y29" s="16"/>
      <c r="Z29" s="67"/>
      <c r="AA29" s="44">
        <f t="shared" si="18"/>
        <v>10</v>
      </c>
      <c r="AB29" s="19">
        <f t="shared" si="19"/>
        <v>15</v>
      </c>
      <c r="AC29" s="7">
        <f t="shared" si="20"/>
        <v>15</v>
      </c>
      <c r="AD29" s="30">
        <f t="shared" si="26"/>
        <v>1</v>
      </c>
      <c r="AE29" s="2">
        <f t="shared" si="25"/>
        <v>1</v>
      </c>
      <c r="AF29" s="7">
        <f t="shared" si="22"/>
        <v>1</v>
      </c>
      <c r="AG29" s="21" t="str">
        <f t="shared" si="23"/>
        <v/>
      </c>
      <c r="AH29" s="50">
        <v>4</v>
      </c>
      <c r="AI29" s="32">
        <f t="shared" si="24"/>
        <v>1</v>
      </c>
    </row>
    <row r="30" spans="1:37" ht="12.75">
      <c r="A30" s="50">
        <v>5</v>
      </c>
      <c r="B30" s="51" t="s">
        <v>74</v>
      </c>
      <c r="C30" s="83">
        <v>5</v>
      </c>
      <c r="D30" s="60">
        <v>5</v>
      </c>
      <c r="E30" s="60">
        <v>5</v>
      </c>
      <c r="F30" s="60">
        <v>3</v>
      </c>
      <c r="G30" s="102"/>
      <c r="H30" s="60">
        <v>4</v>
      </c>
      <c r="I30" s="60">
        <v>4</v>
      </c>
      <c r="J30" s="60">
        <v>4</v>
      </c>
      <c r="K30" s="60">
        <v>4</v>
      </c>
      <c r="L30" s="60">
        <v>5</v>
      </c>
      <c r="M30" s="5">
        <f t="shared" si="16"/>
        <v>39</v>
      </c>
      <c r="N30" s="66">
        <v>5</v>
      </c>
      <c r="O30" s="52">
        <v>5</v>
      </c>
      <c r="P30" s="52">
        <v>4</v>
      </c>
      <c r="Q30" s="52">
        <v>5</v>
      </c>
      <c r="R30" s="52">
        <v>5</v>
      </c>
      <c r="S30" s="97"/>
      <c r="T30" s="52">
        <v>5</v>
      </c>
      <c r="U30" s="52">
        <v>5</v>
      </c>
      <c r="V30" s="52">
        <v>5</v>
      </c>
      <c r="W30" s="5">
        <f t="shared" si="17"/>
        <v>39</v>
      </c>
      <c r="X30" s="50">
        <v>1</v>
      </c>
      <c r="Y30" s="16"/>
      <c r="Z30" s="67">
        <v>2</v>
      </c>
      <c r="AA30" s="44">
        <f t="shared" si="18"/>
        <v>68</v>
      </c>
      <c r="AB30" s="19">
        <f t="shared" si="19"/>
        <v>78</v>
      </c>
      <c r="AC30" s="7">
        <f t="shared" si="20"/>
        <v>80</v>
      </c>
      <c r="AD30" s="30">
        <f t="shared" si="26"/>
        <v>5</v>
      </c>
      <c r="AE30" s="2">
        <f t="shared" si="25"/>
        <v>3</v>
      </c>
      <c r="AF30" s="7">
        <f t="shared" si="22"/>
        <v>1</v>
      </c>
      <c r="AG30" s="21" t="str">
        <f t="shared" si="23"/>
        <v>зачет</v>
      </c>
      <c r="AH30" s="50">
        <v>5</v>
      </c>
      <c r="AI30" s="32">
        <f t="shared" si="24"/>
        <v>4</v>
      </c>
    </row>
    <row r="31" spans="1:37" ht="12.75">
      <c r="A31" s="50">
        <v>6</v>
      </c>
      <c r="B31" s="51" t="s">
        <v>75</v>
      </c>
      <c r="C31" s="88">
        <v>3</v>
      </c>
      <c r="D31" s="92">
        <v>3</v>
      </c>
      <c r="E31" s="60">
        <v>3</v>
      </c>
      <c r="F31" s="60">
        <v>2</v>
      </c>
      <c r="G31" s="102"/>
      <c r="H31" s="60">
        <v>2</v>
      </c>
      <c r="I31" s="60">
        <v>2</v>
      </c>
      <c r="J31" s="60">
        <v>2</v>
      </c>
      <c r="K31" s="60"/>
      <c r="L31" s="60"/>
      <c r="M31" s="5">
        <f t="shared" si="16"/>
        <v>17</v>
      </c>
      <c r="N31" s="66">
        <v>4</v>
      </c>
      <c r="O31" s="52">
        <v>4</v>
      </c>
      <c r="P31" s="52">
        <v>4</v>
      </c>
      <c r="Q31" s="52">
        <v>4</v>
      </c>
      <c r="R31" s="52">
        <v>3</v>
      </c>
      <c r="S31" s="97"/>
      <c r="T31" s="52">
        <v>4</v>
      </c>
      <c r="U31" s="52">
        <v>4</v>
      </c>
      <c r="V31" s="52">
        <v>4</v>
      </c>
      <c r="W31" s="5">
        <f t="shared" si="17"/>
        <v>31</v>
      </c>
      <c r="X31" s="50"/>
      <c r="Y31" s="16"/>
      <c r="Z31" s="67"/>
      <c r="AA31" s="44">
        <f t="shared" si="18"/>
        <v>37</v>
      </c>
      <c r="AB31" s="19">
        <f t="shared" si="19"/>
        <v>48</v>
      </c>
      <c r="AC31" s="7">
        <f t="shared" si="20"/>
        <v>48</v>
      </c>
      <c r="AD31" s="30">
        <f t="shared" si="26"/>
        <v>3</v>
      </c>
      <c r="AE31" s="2">
        <f t="shared" si="25"/>
        <v>2</v>
      </c>
      <c r="AF31" s="7">
        <f t="shared" si="22"/>
        <v>1</v>
      </c>
      <c r="AG31" s="21" t="str">
        <f t="shared" si="23"/>
        <v/>
      </c>
      <c r="AH31" s="50">
        <v>6</v>
      </c>
      <c r="AI31" s="32">
        <f t="shared" si="24"/>
        <v>2</v>
      </c>
    </row>
    <row r="32" spans="1:37" ht="12.75">
      <c r="A32" s="50">
        <v>7</v>
      </c>
      <c r="B32" s="51" t="s">
        <v>76</v>
      </c>
      <c r="C32" s="88">
        <v>3</v>
      </c>
      <c r="D32" s="92"/>
      <c r="E32" s="92"/>
      <c r="F32" s="92" t="s">
        <v>48</v>
      </c>
      <c r="G32" s="92"/>
      <c r="H32" s="92"/>
      <c r="I32" s="92"/>
      <c r="J32" s="92"/>
      <c r="K32" s="92"/>
      <c r="L32" s="92"/>
      <c r="M32" s="5">
        <f t="shared" si="16"/>
        <v>3</v>
      </c>
      <c r="N32" s="66">
        <v>4</v>
      </c>
      <c r="O32" s="52">
        <v>3</v>
      </c>
      <c r="P32" s="52">
        <v>5</v>
      </c>
      <c r="Q32" s="52">
        <v>4</v>
      </c>
      <c r="R32" s="107" t="s">
        <v>48</v>
      </c>
      <c r="S32" s="97"/>
      <c r="T32" s="52">
        <v>4</v>
      </c>
      <c r="U32" s="52">
        <v>3</v>
      </c>
      <c r="V32" s="107"/>
      <c r="W32" s="5">
        <f t="shared" si="17"/>
        <v>23</v>
      </c>
      <c r="X32" s="50"/>
      <c r="Y32" s="16"/>
      <c r="Z32" s="67"/>
      <c r="AA32" s="44">
        <f t="shared" si="18"/>
        <v>18</v>
      </c>
      <c r="AB32" s="19">
        <f t="shared" si="19"/>
        <v>26</v>
      </c>
      <c r="AC32" s="7">
        <f t="shared" si="20"/>
        <v>26</v>
      </c>
      <c r="AD32" s="30">
        <f t="shared" si="26"/>
        <v>2</v>
      </c>
      <c r="AE32" s="2">
        <f t="shared" si="25"/>
        <v>1</v>
      </c>
      <c r="AF32" s="7">
        <f t="shared" si="22"/>
        <v>1</v>
      </c>
      <c r="AG32" s="21" t="str">
        <f t="shared" si="23"/>
        <v/>
      </c>
      <c r="AH32" s="50">
        <v>7</v>
      </c>
      <c r="AI32" s="32">
        <f t="shared" si="24"/>
        <v>1</v>
      </c>
    </row>
    <row r="33" spans="1:35" ht="13.5" thickBot="1">
      <c r="A33" s="57">
        <v>8</v>
      </c>
      <c r="B33" s="85" t="s">
        <v>77</v>
      </c>
      <c r="C33" s="89">
        <v>3</v>
      </c>
      <c r="D33" s="93">
        <v>3</v>
      </c>
      <c r="E33" s="84">
        <v>3</v>
      </c>
      <c r="F33" s="84">
        <v>3</v>
      </c>
      <c r="G33" s="103"/>
      <c r="H33" s="84">
        <v>4</v>
      </c>
      <c r="I33" s="84">
        <v>4</v>
      </c>
      <c r="J33" s="84">
        <v>4</v>
      </c>
      <c r="K33" s="84">
        <v>4</v>
      </c>
      <c r="L33" s="84">
        <v>4</v>
      </c>
      <c r="M33" s="9">
        <f t="shared" si="16"/>
        <v>32</v>
      </c>
      <c r="N33" s="86">
        <v>4</v>
      </c>
      <c r="O33" s="87">
        <v>5</v>
      </c>
      <c r="P33" s="87">
        <v>4</v>
      </c>
      <c r="Q33" s="87">
        <v>4</v>
      </c>
      <c r="R33" s="87">
        <v>4</v>
      </c>
      <c r="S33" s="98"/>
      <c r="T33" s="87">
        <v>5</v>
      </c>
      <c r="U33" s="87">
        <v>5</v>
      </c>
      <c r="V33" s="87">
        <v>4</v>
      </c>
      <c r="W33" s="9">
        <f t="shared" si="17"/>
        <v>35</v>
      </c>
      <c r="X33" s="57">
        <v>1</v>
      </c>
      <c r="Y33" s="68"/>
      <c r="Z33" s="59">
        <v>1</v>
      </c>
      <c r="AA33" s="45">
        <f t="shared" si="18"/>
        <v>57</v>
      </c>
      <c r="AB33" s="20">
        <f t="shared" si="19"/>
        <v>67</v>
      </c>
      <c r="AC33" s="8">
        <f t="shared" si="20"/>
        <v>68</v>
      </c>
      <c r="AD33" s="31">
        <f t="shared" si="26"/>
        <v>4</v>
      </c>
      <c r="AE33" s="3">
        <f t="shared" si="25"/>
        <v>2</v>
      </c>
      <c r="AF33" s="8">
        <f t="shared" si="22"/>
        <v>1</v>
      </c>
      <c r="AG33" s="22" t="str">
        <f t="shared" si="23"/>
        <v>зачет</v>
      </c>
      <c r="AH33" s="57">
        <v>8</v>
      </c>
      <c r="AI33" s="32">
        <f t="shared" si="24"/>
        <v>3</v>
      </c>
    </row>
    <row r="34" spans="1:35" ht="12.75">
      <c r="A34" s="6"/>
      <c r="B34" s="26" t="s">
        <v>12</v>
      </c>
      <c r="C34" s="24">
        <f t="shared" ref="C34:L34" si="27">AVERAGE(C26:C33)</f>
        <v>4.1428571428571432</v>
      </c>
      <c r="D34" s="24">
        <f t="shared" si="27"/>
        <v>4</v>
      </c>
      <c r="E34" s="24">
        <f t="shared" si="27"/>
        <v>4</v>
      </c>
      <c r="F34" s="24">
        <f t="shared" si="27"/>
        <v>3.1666666666666665</v>
      </c>
      <c r="G34" s="24" t="e">
        <f t="shared" si="27"/>
        <v>#DIV/0!</v>
      </c>
      <c r="H34" s="24">
        <f t="shared" si="27"/>
        <v>3.1666666666666665</v>
      </c>
      <c r="I34" s="24">
        <f t="shared" si="27"/>
        <v>3.5</v>
      </c>
      <c r="J34" s="24">
        <f t="shared" si="27"/>
        <v>3.6666666666666665</v>
      </c>
      <c r="K34" s="24">
        <f t="shared" si="27"/>
        <v>4</v>
      </c>
      <c r="L34" s="24">
        <f t="shared" si="27"/>
        <v>4.5999999999999996</v>
      </c>
      <c r="M34" s="13" t="s">
        <v>0</v>
      </c>
      <c r="N34" s="13">
        <f t="shared" ref="N34:V34" si="28">SUM(N26:N33)</f>
        <v>32</v>
      </c>
      <c r="O34" s="13">
        <f t="shared" si="28"/>
        <v>31</v>
      </c>
      <c r="P34" s="13">
        <f t="shared" si="28"/>
        <v>33</v>
      </c>
      <c r="Q34" s="13">
        <f t="shared" si="28"/>
        <v>34</v>
      </c>
      <c r="R34" s="13">
        <f t="shared" si="28"/>
        <v>26</v>
      </c>
      <c r="S34" s="13">
        <f t="shared" si="28"/>
        <v>0</v>
      </c>
      <c r="T34" s="13">
        <f t="shared" si="28"/>
        <v>35</v>
      </c>
      <c r="U34" s="13">
        <f t="shared" si="28"/>
        <v>35</v>
      </c>
      <c r="V34" s="13">
        <f t="shared" si="28"/>
        <v>27</v>
      </c>
      <c r="W34" s="13" t="s">
        <v>0</v>
      </c>
      <c r="X34" s="24"/>
      <c r="Y34" s="24"/>
      <c r="Z34" s="13"/>
      <c r="AA34" s="24">
        <f>AVERAGE(AA23:AA33)</f>
        <v>47.5</v>
      </c>
      <c r="AB34" s="61"/>
      <c r="AC34" s="61"/>
      <c r="AD34" s="61">
        <f>AVERAGE(AD23:AD33)</f>
        <v>3.625</v>
      </c>
      <c r="AE34" s="61">
        <f>AVERAGE(AE23:AE33)</f>
        <v>2.125</v>
      </c>
      <c r="AF34" s="61">
        <f>AVERAGE(AF23:AF33)</f>
        <v>1</v>
      </c>
      <c r="AG34" s="61"/>
      <c r="AH34" s="61"/>
      <c r="AI34" s="61"/>
    </row>
    <row r="35" spans="1:35">
      <c r="C35" s="62" t="s">
        <v>39</v>
      </c>
      <c r="D35" s="62" t="s">
        <v>38</v>
      </c>
      <c r="E35" s="62" t="s">
        <v>40</v>
      </c>
      <c r="F35" s="62" t="s">
        <v>41</v>
      </c>
      <c r="G35" s="79" t="s">
        <v>42</v>
      </c>
      <c r="H35" s="62" t="s">
        <v>43</v>
      </c>
      <c r="I35" s="62" t="s">
        <v>44</v>
      </c>
      <c r="J35" s="62" t="s">
        <v>45</v>
      </c>
      <c r="K35" s="62" t="s">
        <v>46</v>
      </c>
      <c r="L35" s="62" t="s">
        <v>47</v>
      </c>
      <c r="M35" s="61"/>
      <c r="N35" s="61" t="s">
        <v>37</v>
      </c>
      <c r="O35" s="61" t="s">
        <v>38</v>
      </c>
      <c r="P35" s="61" t="s">
        <v>40</v>
      </c>
      <c r="Q35" s="62" t="s">
        <v>41</v>
      </c>
      <c r="R35" s="62" t="s">
        <v>49</v>
      </c>
      <c r="S35" s="62" t="s">
        <v>50</v>
      </c>
      <c r="T35" s="62" t="s">
        <v>44</v>
      </c>
      <c r="U35" s="62" t="s">
        <v>51</v>
      </c>
      <c r="V35" s="62" t="s">
        <v>47</v>
      </c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</row>
    <row r="36" spans="1:35" ht="12" customHeight="1" thickBot="1">
      <c r="B36" s="26" t="s">
        <v>36</v>
      </c>
      <c r="J36" s="47"/>
      <c r="K36" s="47"/>
      <c r="L36" s="47"/>
    </row>
    <row r="37" spans="1:35" ht="15">
      <c r="B37" s="71" t="s">
        <v>17</v>
      </c>
      <c r="C37" s="72"/>
      <c r="D37" s="72"/>
      <c r="E37" s="72"/>
      <c r="F37" s="72"/>
      <c r="G37" s="72"/>
      <c r="H37" s="72"/>
      <c r="I37" s="76">
        <f>COUNT(C6:L6)*3+COUNT(N6:V6)*3</f>
        <v>51</v>
      </c>
      <c r="J37" s="69"/>
      <c r="K37" s="69"/>
      <c r="L37" s="69"/>
      <c r="M37" s="70"/>
    </row>
    <row r="38" spans="1:35" ht="15">
      <c r="B38" s="73" t="s">
        <v>18</v>
      </c>
      <c r="C38" s="33"/>
      <c r="D38" s="33"/>
      <c r="E38" s="33"/>
      <c r="F38" s="33"/>
      <c r="G38" s="33"/>
      <c r="H38" s="33"/>
      <c r="I38" s="77">
        <f>COUNT(C6:L6)*4+COUNT(N6:V6)*3</f>
        <v>60</v>
      </c>
      <c r="J38" s="69"/>
      <c r="K38" s="69"/>
      <c r="L38" s="69"/>
      <c r="M38" s="70"/>
    </row>
    <row r="39" spans="1:35" ht="15">
      <c r="B39" s="73" t="s">
        <v>19</v>
      </c>
      <c r="C39" s="33"/>
      <c r="D39" s="33"/>
      <c r="E39" s="33"/>
      <c r="F39" s="33"/>
      <c r="G39" s="33"/>
      <c r="H39" s="33"/>
      <c r="I39" s="77">
        <f>COUNT(C6:L6)*5+COUNT(N6:V6)*4.5</f>
        <v>81</v>
      </c>
      <c r="J39" s="69"/>
      <c r="K39" s="69"/>
      <c r="L39" s="69"/>
      <c r="M39" s="70"/>
    </row>
    <row r="40" spans="1:35" ht="15.75" thickBot="1">
      <c r="B40" s="74" t="s">
        <v>20</v>
      </c>
      <c r="C40" s="75"/>
      <c r="D40" s="75"/>
      <c r="E40" s="75"/>
      <c r="F40" s="75"/>
      <c r="G40" s="75"/>
      <c r="H40" s="75"/>
      <c r="I40" s="78">
        <f>(I38+I39)/2</f>
        <v>70.5</v>
      </c>
      <c r="J40" s="69"/>
      <c r="K40" s="69"/>
      <c r="L40" s="69"/>
      <c r="M40" s="70"/>
    </row>
    <row r="41" spans="1:35">
      <c r="B41" s="26"/>
      <c r="L41" s="28"/>
    </row>
  </sheetData>
  <autoFilter ref="A1:AH22"/>
  <mergeCells count="28">
    <mergeCell ref="AB24:AB25"/>
    <mergeCell ref="AH24:AH25"/>
    <mergeCell ref="AC24:AC25"/>
    <mergeCell ref="AD24:AD25"/>
    <mergeCell ref="AE24:AE25"/>
    <mergeCell ref="AF24:AF25"/>
    <mergeCell ref="AG24:AG25"/>
    <mergeCell ref="AH2:AH3"/>
    <mergeCell ref="AB2:AB3"/>
    <mergeCell ref="AC2:AC3"/>
    <mergeCell ref="AD2:AD3"/>
    <mergeCell ref="AE2:AE3"/>
    <mergeCell ref="AF2:AF3"/>
    <mergeCell ref="AG2:AG3"/>
    <mergeCell ref="A24:A25"/>
    <mergeCell ref="B24:B25"/>
    <mergeCell ref="C24:M24"/>
    <mergeCell ref="N2:W2"/>
    <mergeCell ref="AA2:AA3"/>
    <mergeCell ref="X2:X3"/>
    <mergeCell ref="Y2:Y3"/>
    <mergeCell ref="A2:A3"/>
    <mergeCell ref="B2:B3"/>
    <mergeCell ref="C2:M2"/>
    <mergeCell ref="N24:W24"/>
    <mergeCell ref="X24:X25"/>
    <mergeCell ref="Y24:Y25"/>
    <mergeCell ref="AA24:AA25"/>
  </mergeCells>
  <phoneticPr fontId="0" type="noConversion"/>
  <pageMargins left="0.39370078740157483" right="0.39370078740157483" top="0.98425196850393704" bottom="0.98425196850393704" header="0.51181102362204722" footer="0.51181102362204722"/>
  <pageSetup paperSize="9" scale="70" orientation="landscape" horizontalDpi="300" verticalDpi="300" r:id="rId1"/>
  <headerFooter alignWithMargins="0">
    <oddHeader>&amp;C&amp;D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3" sqref="A3"/>
    </sheetView>
  </sheetViews>
  <sheetFormatPr defaultRowHeight="12.75"/>
  <cols>
    <col min="1" max="1" width="12.42578125" customWidth="1"/>
    <col min="3" max="3" width="15.140625" customWidth="1"/>
  </cols>
  <sheetData>
    <row r="1" spans="1:11" ht="19.5" thickBot="1">
      <c r="A1" s="140" t="s">
        <v>24</v>
      </c>
      <c r="B1" s="140"/>
      <c r="C1" s="140"/>
      <c r="D1" s="140"/>
      <c r="E1" s="140"/>
      <c r="F1" s="34"/>
      <c r="G1" s="34"/>
      <c r="H1" s="34"/>
      <c r="I1" s="34"/>
      <c r="J1" s="34"/>
      <c r="K1" s="34"/>
    </row>
    <row r="2" spans="1:11" ht="19.5" thickBot="1">
      <c r="A2" s="35" t="s">
        <v>25</v>
      </c>
      <c r="B2" s="36" t="s">
        <v>26</v>
      </c>
      <c r="C2" s="36" t="s">
        <v>27</v>
      </c>
      <c r="D2" s="36" t="s">
        <v>28</v>
      </c>
      <c r="E2" s="36" t="s">
        <v>29</v>
      </c>
      <c r="F2" s="34"/>
      <c r="G2" s="34"/>
      <c r="H2" s="34"/>
      <c r="I2" s="34"/>
      <c r="J2" s="34"/>
      <c r="K2" s="34"/>
    </row>
    <row r="3" spans="1:11" ht="19.5" thickBot="1">
      <c r="A3" s="37">
        <v>5</v>
      </c>
      <c r="B3" s="38">
        <v>1</v>
      </c>
      <c r="C3" s="38">
        <v>5</v>
      </c>
      <c r="D3" s="38">
        <v>2</v>
      </c>
      <c r="E3" s="38">
        <v>5</v>
      </c>
      <c r="F3" s="34"/>
      <c r="G3" s="34"/>
      <c r="H3" s="34"/>
      <c r="I3" s="34"/>
      <c r="J3" s="34"/>
      <c r="K3" s="34"/>
    </row>
    <row r="4" spans="1:11" ht="24" customHeight="1" thickBot="1">
      <c r="A4" s="37">
        <v>4</v>
      </c>
      <c r="B4" s="38">
        <v>0</v>
      </c>
      <c r="C4" s="38" t="s">
        <v>31</v>
      </c>
      <c r="D4" s="38">
        <v>1</v>
      </c>
      <c r="E4" s="38">
        <v>4</v>
      </c>
      <c r="F4" s="34"/>
      <c r="G4" s="34"/>
      <c r="H4" s="34"/>
      <c r="I4" s="34"/>
      <c r="J4" s="34"/>
      <c r="K4" s="34"/>
    </row>
    <row r="5" spans="1:11" ht="19.5" thickBot="1">
      <c r="A5" s="37">
        <v>3</v>
      </c>
      <c r="B5" s="38">
        <v>0</v>
      </c>
      <c r="C5" s="38">
        <f>-1+1</f>
        <v>0</v>
      </c>
      <c r="D5" s="38">
        <v>0</v>
      </c>
      <c r="E5" s="38">
        <v>3</v>
      </c>
      <c r="F5" s="34"/>
      <c r="G5" s="34"/>
      <c r="H5" s="34"/>
      <c r="I5" s="34"/>
      <c r="J5" s="34"/>
      <c r="K5" s="34"/>
    </row>
    <row r="6" spans="1:11" ht="24" customHeight="1" thickBot="1">
      <c r="A6" s="37">
        <v>2</v>
      </c>
      <c r="B6" s="38">
        <v>-1</v>
      </c>
      <c r="C6" s="38" t="s">
        <v>35</v>
      </c>
      <c r="D6" s="38">
        <v>-1</v>
      </c>
      <c r="E6" s="38">
        <v>2</v>
      </c>
      <c r="F6" s="34"/>
      <c r="G6" s="34"/>
      <c r="H6" s="34"/>
      <c r="I6" s="34"/>
      <c r="J6" s="34"/>
      <c r="K6" s="34"/>
    </row>
    <row r="7" spans="1:11" ht="24.75" customHeight="1" thickBot="1">
      <c r="A7" s="37" t="s">
        <v>30</v>
      </c>
      <c r="B7" s="38">
        <v>-2</v>
      </c>
      <c r="C7" s="38">
        <v>-5</v>
      </c>
      <c r="D7" s="38">
        <v>-2</v>
      </c>
      <c r="E7" s="38">
        <v>0</v>
      </c>
      <c r="F7" s="34"/>
      <c r="G7" s="34"/>
      <c r="H7" s="34"/>
      <c r="I7" s="34"/>
      <c r="J7" s="34"/>
      <c r="K7" s="34"/>
    </row>
    <row r="8" spans="1:11" ht="1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18.75">
      <c r="A9" s="39" t="s">
        <v>32</v>
      </c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ht="48" customHeight="1">
      <c r="A10" s="138" t="s">
        <v>34</v>
      </c>
      <c r="B10" s="139"/>
      <c r="C10" s="139"/>
      <c r="D10" s="139"/>
      <c r="E10" s="139"/>
      <c r="F10" s="139"/>
      <c r="G10" s="139"/>
      <c r="H10" s="139"/>
      <c r="I10" s="139"/>
      <c r="J10" s="139"/>
      <c r="K10" s="139"/>
    </row>
    <row r="11" spans="1:11" ht="63.75" customHeight="1">
      <c r="A11" s="138" t="s">
        <v>33</v>
      </c>
      <c r="B11" s="139"/>
      <c r="C11" s="139"/>
      <c r="D11" s="139"/>
      <c r="E11" s="139"/>
      <c r="F11" s="139"/>
      <c r="G11" s="139"/>
      <c r="H11" s="139"/>
      <c r="I11" s="139"/>
      <c r="J11" s="139"/>
      <c r="K11" s="139"/>
    </row>
  </sheetData>
  <mergeCells count="3">
    <mergeCell ref="A10:K10"/>
    <mergeCell ref="A11:K11"/>
    <mergeCell ref="A1:E1"/>
  </mergeCells>
  <phoneticPr fontId="9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 матем+физ</vt:lpstr>
      <vt:lpstr>Баллы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Жохов Александр Владимирович</dc:creator>
  <cp:lastModifiedBy>kornilov</cp:lastModifiedBy>
  <cp:lastPrinted>2016-12-15T12:18:33Z</cp:lastPrinted>
  <dcterms:created xsi:type="dcterms:W3CDTF">1998-10-17T17:00:57Z</dcterms:created>
  <dcterms:modified xsi:type="dcterms:W3CDTF">2017-01-26T09:32:33Z</dcterms:modified>
</cp:coreProperties>
</file>