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ЖоховаЕЮ\Численные методы 3М+Ф\"/>
    </mc:Choice>
  </mc:AlternateContent>
  <bookViews>
    <workbookView xWindow="240" yWindow="15" windowWidth="9150" windowHeight="4065"/>
  </bookViews>
  <sheets>
    <sheet name="3 матем+физ" sheetId="4" r:id="rId1"/>
    <sheet name="Баллы" sheetId="16" r:id="rId2"/>
  </sheets>
  <definedNames>
    <definedName name="_xlnm._FilterDatabase" localSheetId="0" hidden="1">'3 матем+физ'!$A$1:$AH$16</definedName>
  </definedNames>
  <calcPr calcId="162913"/>
</workbook>
</file>

<file path=xl/calcChain.xml><?xml version="1.0" encoding="utf-8"?>
<calcChain xmlns="http://schemas.openxmlformats.org/spreadsheetml/2006/main">
  <c r="I30" i="4" l="1"/>
  <c r="I29" i="4"/>
  <c r="I28" i="4"/>
  <c r="AB12" i="4" l="1"/>
  <c r="AD12" i="4" s="1"/>
  <c r="AC12" i="4"/>
  <c r="AE12" i="4" s="1"/>
  <c r="AB13" i="4"/>
  <c r="AD13" i="4" s="1"/>
  <c r="AC13" i="4"/>
  <c r="AE13" i="4" s="1"/>
  <c r="AB14" i="4"/>
  <c r="AD14" i="4" s="1"/>
  <c r="AC14" i="4"/>
  <c r="AE14" i="4" s="1"/>
  <c r="AB15" i="4"/>
  <c r="AD15" i="4" s="1"/>
  <c r="AC15" i="4"/>
  <c r="AE15" i="4" s="1"/>
  <c r="W12" i="4"/>
  <c r="W13" i="4"/>
  <c r="W14" i="4"/>
  <c r="W15" i="4"/>
  <c r="M12" i="4"/>
  <c r="M13" i="4"/>
  <c r="M14" i="4"/>
  <c r="M15" i="4"/>
  <c r="U25" i="4"/>
  <c r="U16" i="4"/>
  <c r="N16" i="4"/>
  <c r="O16" i="4"/>
  <c r="P16" i="4"/>
  <c r="Q16" i="4"/>
  <c r="R16" i="4"/>
  <c r="S16" i="4"/>
  <c r="T16" i="4"/>
  <c r="V16" i="4"/>
  <c r="D25" i="4"/>
  <c r="E25" i="4"/>
  <c r="F25" i="4"/>
  <c r="G25" i="4"/>
  <c r="H25" i="4"/>
  <c r="I25" i="4"/>
  <c r="J25" i="4"/>
  <c r="K25" i="4"/>
  <c r="L25" i="4"/>
  <c r="C25" i="4"/>
  <c r="AA13" i="4" l="1"/>
  <c r="AF13" i="4" s="1"/>
  <c r="AA15" i="4"/>
  <c r="AA12" i="4"/>
  <c r="AG12" i="4" s="1"/>
  <c r="AA14" i="4"/>
  <c r="I31" i="4"/>
  <c r="O25" i="4"/>
  <c r="P25" i="4"/>
  <c r="Q25" i="4"/>
  <c r="R25" i="4"/>
  <c r="S25" i="4"/>
  <c r="T25" i="4"/>
  <c r="V25" i="4"/>
  <c r="N25" i="4"/>
  <c r="AC24" i="4"/>
  <c r="AE24" i="4" s="1"/>
  <c r="AB24" i="4"/>
  <c r="AD24" i="4" s="1"/>
  <c r="W24" i="4"/>
  <c r="M24" i="4"/>
  <c r="AC23" i="4"/>
  <c r="AE23" i="4" s="1"/>
  <c r="AB23" i="4"/>
  <c r="AD23" i="4" s="1"/>
  <c r="W23" i="4"/>
  <c r="M23" i="4"/>
  <c r="AC22" i="4"/>
  <c r="AE22" i="4" s="1"/>
  <c r="AB22" i="4"/>
  <c r="AD22" i="4" s="1"/>
  <c r="W22" i="4"/>
  <c r="M22" i="4"/>
  <c r="AC21" i="4"/>
  <c r="AE21" i="4" s="1"/>
  <c r="AB21" i="4"/>
  <c r="AD21" i="4" s="1"/>
  <c r="W21" i="4"/>
  <c r="M21" i="4"/>
  <c r="AC20" i="4"/>
  <c r="AE20" i="4" s="1"/>
  <c r="AB20" i="4"/>
  <c r="AD20" i="4" s="1"/>
  <c r="W20" i="4"/>
  <c r="M20" i="4"/>
  <c r="AB5" i="4"/>
  <c r="AC5" i="4"/>
  <c r="AB6" i="4"/>
  <c r="AC6" i="4"/>
  <c r="AB7" i="4"/>
  <c r="AC7" i="4"/>
  <c r="AB8" i="4"/>
  <c r="AC8" i="4"/>
  <c r="AB9" i="4"/>
  <c r="AC9" i="4"/>
  <c r="AB10" i="4"/>
  <c r="AC10" i="4"/>
  <c r="AB11" i="4"/>
  <c r="AC11" i="4"/>
  <c r="AC4" i="4"/>
  <c r="AB4" i="4"/>
  <c r="AD4" i="4" s="1"/>
  <c r="AI15" i="4" l="1"/>
  <c r="AA23" i="4"/>
  <c r="AG23" i="4" s="1"/>
  <c r="AA24" i="4"/>
  <c r="AG24" i="4" s="1"/>
  <c r="AA21" i="4"/>
  <c r="AG21" i="4" s="1"/>
  <c r="AA22" i="4"/>
  <c r="AG22" i="4" s="1"/>
  <c r="AA20" i="4"/>
  <c r="AG20" i="4" s="1"/>
  <c r="AI14" i="4"/>
  <c r="AF15" i="4"/>
  <c r="AG15" i="4"/>
  <c r="AI12" i="4"/>
  <c r="AF14" i="4"/>
  <c r="AI13" i="4"/>
  <c r="AF12" i="4"/>
  <c r="AG14" i="4"/>
  <c r="AD25" i="4"/>
  <c r="AE25" i="4"/>
  <c r="AD11" i="4"/>
  <c r="AD10" i="4"/>
  <c r="AD9" i="4"/>
  <c r="AD8" i="4"/>
  <c r="AD7" i="4"/>
  <c r="AD6" i="4"/>
  <c r="AD5" i="4"/>
  <c r="AE11" i="4"/>
  <c r="AE10" i="4"/>
  <c r="AE9" i="4"/>
  <c r="AE8" i="4"/>
  <c r="AE7" i="4"/>
  <c r="AE6" i="4"/>
  <c r="AE5" i="4"/>
  <c r="AE4" i="4"/>
  <c r="W5" i="4"/>
  <c r="W6" i="4"/>
  <c r="W7" i="4"/>
  <c r="W8" i="4"/>
  <c r="W9" i="4"/>
  <c r="W10" i="4"/>
  <c r="W11" i="4"/>
  <c r="M11" i="4"/>
  <c r="M10" i="4"/>
  <c r="M9" i="4"/>
  <c r="M8" i="4"/>
  <c r="M7" i="4"/>
  <c r="M6" i="4"/>
  <c r="M5" i="4"/>
  <c r="M4" i="4"/>
  <c r="W4" i="4"/>
  <c r="L16" i="4"/>
  <c r="K16" i="4"/>
  <c r="C5" i="16"/>
  <c r="J16" i="4"/>
  <c r="I16" i="4"/>
  <c r="D16" i="4"/>
  <c r="E16" i="4"/>
  <c r="F16" i="4"/>
  <c r="G16" i="4"/>
  <c r="H16" i="4"/>
  <c r="C16" i="4"/>
  <c r="AA6" i="4" l="1"/>
  <c r="AG6" i="4" s="1"/>
  <c r="AA5" i="4"/>
  <c r="AA7" i="4"/>
  <c r="AG7" i="4" s="1"/>
  <c r="AA4" i="4"/>
  <c r="AA11" i="4"/>
  <c r="AG11" i="4" s="1"/>
  <c r="AA9" i="4"/>
  <c r="AG9" i="4" s="1"/>
  <c r="AA8" i="4"/>
  <c r="AG8" i="4" s="1"/>
  <c r="AA10" i="4"/>
  <c r="AG10" i="4" s="1"/>
  <c r="AF21" i="4"/>
  <c r="AI22" i="4"/>
  <c r="AI21" i="4"/>
  <c r="AI24" i="4"/>
  <c r="AI20" i="4"/>
  <c r="AF23" i="4"/>
  <c r="AF22" i="4"/>
  <c r="AI23" i="4"/>
  <c r="AA25" i="4"/>
  <c r="AF24" i="4"/>
  <c r="AF20" i="4"/>
  <c r="AD16" i="4"/>
  <c r="AE16" i="4"/>
  <c r="AG5" i="4" l="1"/>
  <c r="AF5" i="4"/>
  <c r="AI4" i="4"/>
  <c r="AG4" i="4"/>
  <c r="AI9" i="4"/>
  <c r="AF6" i="4"/>
  <c r="AI8" i="4"/>
  <c r="AI7" i="4"/>
  <c r="AF9" i="4"/>
  <c r="AF25" i="4"/>
  <c r="AI5" i="4"/>
  <c r="AI6" i="4"/>
  <c r="AI11" i="4"/>
  <c r="AI10" i="4"/>
  <c r="AF11" i="4"/>
  <c r="AF7" i="4"/>
  <c r="AF8" i="4"/>
  <c r="AF10" i="4"/>
  <c r="AF4" i="4"/>
  <c r="AA16" i="4"/>
  <c r="AF16" i="4" l="1"/>
</calcChain>
</file>

<file path=xl/sharedStrings.xml><?xml version="1.0" encoding="utf-8"?>
<sst xmlns="http://schemas.openxmlformats.org/spreadsheetml/2006/main" count="148" uniqueCount="77">
  <si>
    <t>Сумма</t>
  </si>
  <si>
    <t>Фамилия</t>
  </si>
  <si>
    <t>К/раб</t>
  </si>
  <si>
    <t>№</t>
  </si>
  <si>
    <t>1 семестр</t>
  </si>
  <si>
    <t>Итог
сумма</t>
  </si>
  <si>
    <t>Атт
1</t>
  </si>
  <si>
    <t>Атт
2</t>
  </si>
  <si>
    <t>Сумма
к атт 1</t>
  </si>
  <si>
    <t>Сумма
к атт 2</t>
  </si>
  <si>
    <t>зачет</t>
  </si>
  <si>
    <t>Экз</t>
  </si>
  <si>
    <t>Средний балл</t>
  </si>
  <si>
    <t>Доп</t>
  </si>
  <si>
    <t>балл</t>
  </si>
  <si>
    <t>Отр</t>
  </si>
  <si>
    <t>Контр-щие программы</t>
  </si>
  <si>
    <t>Текущий норматив на оценку 3</t>
  </si>
  <si>
    <t>Текущий норматив на оценку 4</t>
  </si>
  <si>
    <t>Максимум</t>
  </si>
  <si>
    <t>Текущий норматив на оценку 5</t>
  </si>
  <si>
    <t>Текущая оценка за работу</t>
  </si>
  <si>
    <t>для ориентира студентов</t>
  </si>
  <si>
    <t>Лабораторные работы (номер по порядку)</t>
  </si>
  <si>
    <t>БАЛЛЫ</t>
  </si>
  <si>
    <t>Оценка</t>
  </si>
  <si>
    <t>К/П</t>
  </si>
  <si>
    <t>К/Р</t>
  </si>
  <si>
    <t>С/Р</t>
  </si>
  <si>
    <t>Л/Р</t>
  </si>
  <si>
    <t>не явился</t>
  </si>
  <si>
    <t>от+2 до+4</t>
  </si>
  <si>
    <t>Замечание:</t>
  </si>
  <si>
    <t>б) при пропуске самостоятельной работы или контролирующей программы выставляется балл (-2)
 (независимо от причины пропуска).</t>
  </si>
  <si>
    <t>а) при отработке пропущенных лабораторных работ оценка снижается на 1 балл
(независимо от причины пропуска).</t>
  </si>
  <si>
    <t>от-4 до -2</t>
  </si>
  <si>
    <t>№ лаб.работы в папке</t>
  </si>
  <si>
    <t>ур</t>
  </si>
  <si>
    <t>Лагр</t>
  </si>
  <si>
    <t>РУр</t>
  </si>
  <si>
    <t>S</t>
  </si>
  <si>
    <t>dx</t>
  </si>
  <si>
    <t>ext</t>
  </si>
  <si>
    <t>МНК</t>
  </si>
  <si>
    <t>Гсс</t>
  </si>
  <si>
    <t>МКК</t>
  </si>
  <si>
    <t>Прг</t>
  </si>
  <si>
    <t>Сим</t>
  </si>
  <si>
    <t>мнк</t>
  </si>
  <si>
    <t>dx2</t>
  </si>
  <si>
    <t>КвК</t>
  </si>
  <si>
    <t>Физ</t>
  </si>
  <si>
    <t>заадачи</t>
  </si>
  <si>
    <t>Васильева Виктория Анатольевна</t>
  </si>
  <si>
    <t>Григоревская Наталия Александровна</t>
  </si>
  <si>
    <t>Дружкова Мария Дмитриевна</t>
  </si>
  <si>
    <t>Дуденков Юрий Сергеевич</t>
  </si>
  <si>
    <t>Жукова Елена Евгеньевна</t>
  </si>
  <si>
    <t>Ильина Алёна Николаевна</t>
  </si>
  <si>
    <t>Крюкова Маргарита Сергеевна</t>
  </si>
  <si>
    <t>Лашичева Полина Сергеевна</t>
  </si>
  <si>
    <t>Рябенюк Екатерина Григорьевна</t>
  </si>
  <si>
    <t>Шитуева Ксения Евгеньевна</t>
  </si>
  <si>
    <r>
      <t xml:space="preserve">Степанова Елена Андреевна                                    </t>
    </r>
    <r>
      <rPr>
        <b/>
        <i/>
        <sz val="8"/>
        <color rgb="FF000000"/>
        <rFont val="Times New Roman"/>
        <family val="1"/>
        <charset val="204"/>
      </rPr>
      <t>староста 8-999-797-25-80</t>
    </r>
  </si>
  <si>
    <t>Пивоваров Глеб Андреевич</t>
  </si>
  <si>
    <t>Сибирцева Евгения Александровна</t>
  </si>
  <si>
    <t>Кузнецов Илья Дмитриевич</t>
  </si>
  <si>
    <r>
      <t xml:space="preserve">Иванова Юлия Дмитриевна                             </t>
    </r>
    <r>
      <rPr>
        <b/>
        <i/>
        <sz val="8"/>
        <color rgb="FF000000"/>
        <rFont val="Times New Roman"/>
        <family val="1"/>
        <charset val="204"/>
      </rPr>
      <t>староста 8-920-12345-96</t>
    </r>
  </si>
  <si>
    <t>Абдурагимов Анар
Исабалаевич</t>
  </si>
  <si>
    <t>н</t>
  </si>
  <si>
    <t>Корсукова Елена Андреевна</t>
  </si>
  <si>
    <t>отчислен</t>
  </si>
  <si>
    <t>+</t>
  </si>
  <si>
    <t>а</t>
  </si>
  <si>
    <t>аб</t>
  </si>
  <si>
    <t>б</t>
  </si>
  <si>
    <t xml:space="preserve">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</si>
</sst>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name val="Arial Cyr"/>
      <charset val="204"/>
    </font>
    <font>
      <sz val="10"/>
      <name val="Arial Cyr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b/>
      <u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indexed="63"/>
      <name val="Calibri"/>
      <family val="2"/>
      <charset val="204"/>
    </font>
    <font>
      <sz val="8"/>
      <color rgb="FFFF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i/>
      <sz val="8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1" applyFill="0">
      <alignment horizontal="center"/>
    </xf>
  </cellStyleXfs>
  <cellXfs count="138">
    <xf numFmtId="0" fontId="0" fillId="0" borderId="0" xfId="0"/>
    <xf numFmtId="0" fontId="2" fillId="0" borderId="0" xfId="0" applyFont="1" applyFill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7" fillId="0" borderId="19" xfId="0" applyFont="1" applyFill="1" applyBorder="1" applyAlignment="1">
      <alignment horizontal="center"/>
    </xf>
    <xf numFmtId="0" fontId="2" fillId="0" borderId="0" xfId="0" quotePrefix="1" applyFont="1" applyFill="1" applyAlignment="1"/>
    <xf numFmtId="0" fontId="2" fillId="0" borderId="23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30" xfId="0" applyFont="1" applyFill="1" applyBorder="1"/>
    <xf numFmtId="0" fontId="11" fillId="0" borderId="0" xfId="0" applyFont="1"/>
    <xf numFmtId="0" fontId="8" fillId="0" borderId="36" xfId="0" applyFont="1" applyBorder="1" applyAlignment="1">
      <alignment horizontal="center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39" xfId="0" applyFont="1" applyBorder="1" applyAlignment="1">
      <alignment horizontal="center" vertical="top" wrapText="1"/>
    </xf>
    <xf numFmtId="0" fontId="12" fillId="0" borderId="0" xfId="0" applyFont="1" applyAlignment="1">
      <alignment horizontal="left"/>
    </xf>
    <xf numFmtId="0" fontId="9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6" fillId="0" borderId="1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49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1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0" fillId="0" borderId="33" xfId="0" applyFont="1" applyFill="1" applyBorder="1"/>
    <xf numFmtId="0" fontId="10" fillId="0" borderId="41" xfId="0" applyFont="1" applyFill="1" applyBorder="1"/>
    <xf numFmtId="0" fontId="10" fillId="0" borderId="51" xfId="0" applyFont="1" applyFill="1" applyBorder="1"/>
    <xf numFmtId="0" fontId="10" fillId="0" borderId="52" xfId="0" applyFont="1" applyFill="1" applyBorder="1"/>
    <xf numFmtId="0" fontId="10" fillId="0" borderId="49" xfId="0" applyFont="1" applyFill="1" applyBorder="1"/>
    <xf numFmtId="0" fontId="9" fillId="0" borderId="34" xfId="0" applyFont="1" applyFill="1" applyBorder="1"/>
    <xf numFmtId="0" fontId="9" fillId="0" borderId="7" xfId="0" applyFont="1" applyFill="1" applyBorder="1"/>
    <xf numFmtId="0" fontId="9" fillId="0" borderId="39" xfId="0" applyFont="1" applyFill="1" applyBorder="1"/>
    <xf numFmtId="0" fontId="5" fillId="0" borderId="11" xfId="0" applyFont="1" applyFill="1" applyBorder="1" applyAlignment="1">
      <alignment horizontal="center"/>
    </xf>
    <xf numFmtId="0" fontId="6" fillId="0" borderId="53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6" xfId="0" applyFont="1" applyFill="1" applyBorder="1" applyAlignment="1">
      <alignment horizontal="center"/>
    </xf>
    <xf numFmtId="0" fontId="16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2" fillId="0" borderId="52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46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center"/>
    </xf>
    <xf numFmtId="0" fontId="16" fillId="0" borderId="18" xfId="0" applyFont="1" applyBorder="1" applyAlignment="1">
      <alignment wrapText="1"/>
    </xf>
    <xf numFmtId="0" fontId="16" fillId="2" borderId="3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0" fillId="2" borderId="41" xfId="0" applyFont="1" applyFill="1" applyBorder="1"/>
    <xf numFmtId="0" fontId="10" fillId="2" borderId="30" xfId="0" applyFont="1" applyFill="1" applyBorder="1"/>
    <xf numFmtId="0" fontId="10" fillId="2" borderId="49" xfId="0" applyFont="1" applyFill="1" applyBorder="1"/>
    <xf numFmtId="0" fontId="5" fillId="5" borderId="4" xfId="0" applyFont="1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45" xfId="0" applyFont="1" applyFill="1" applyBorder="1" applyAlignment="1">
      <alignment horizontal="center" vertical="top"/>
    </xf>
    <xf numFmtId="0" fontId="2" fillId="0" borderId="42" xfId="0" applyFont="1" applyFill="1" applyBorder="1" applyAlignment="1">
      <alignment horizontal="center"/>
    </xf>
    <xf numFmtId="0" fontId="2" fillId="0" borderId="43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49" xfId="0" applyFont="1" applyBorder="1" applyAlignment="1">
      <alignment horizontal="center"/>
    </xf>
  </cellXfs>
  <cellStyles count="9">
    <cellStyle name="Обычный" xfId="0" builtinId="0"/>
    <cellStyle name="Обычный 2" xfId="1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Стиль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>
      <selection activeCell="AM12" sqref="AM12"/>
    </sheetView>
  </sheetViews>
  <sheetFormatPr defaultRowHeight="11.25" x14ac:dyDescent="0.2"/>
  <cols>
    <col min="1" max="1" width="3.42578125" style="1" bestFit="1" customWidth="1"/>
    <col min="2" max="2" width="17.7109375" style="1" customWidth="1"/>
    <col min="3" max="6" width="3.140625" style="9" customWidth="1"/>
    <col min="7" max="7" width="3.140625" style="98" customWidth="1"/>
    <col min="8" max="8" width="3.140625" style="9" customWidth="1"/>
    <col min="9" max="10" width="3.28515625" style="9" customWidth="1"/>
    <col min="11" max="12" width="3.140625" style="9" customWidth="1"/>
    <col min="13" max="13" width="6" style="9" customWidth="1"/>
    <col min="14" max="14" width="3.42578125" style="9" customWidth="1"/>
    <col min="15" max="17" width="3.42578125" style="54" customWidth="1"/>
    <col min="18" max="20" width="3.42578125" style="9" customWidth="1"/>
    <col min="21" max="21" width="3.42578125" style="55" customWidth="1"/>
    <col min="22" max="22" width="3.42578125" style="9" customWidth="1"/>
    <col min="23" max="23" width="6.5703125" style="9" customWidth="1"/>
    <col min="24" max="26" width="5" style="9" customWidth="1"/>
    <col min="27" max="27" width="5.5703125" style="9" customWidth="1"/>
    <col min="28" max="29" width="6.7109375" style="9" customWidth="1"/>
    <col min="30" max="30" width="4.7109375" style="9" customWidth="1"/>
    <col min="31" max="31" width="4.5703125" style="9" customWidth="1"/>
    <col min="32" max="32" width="3.28515625" style="9" customWidth="1"/>
    <col min="33" max="33" width="4.5703125" style="9" customWidth="1"/>
    <col min="34" max="34" width="2.7109375" style="9" customWidth="1"/>
    <col min="35" max="16384" width="9.140625" style="1"/>
  </cols>
  <sheetData>
    <row r="1" spans="1:37" ht="12" thickBot="1" x14ac:dyDescent="0.25">
      <c r="A1" s="1" t="s">
        <v>4</v>
      </c>
      <c r="C1" s="9">
        <v>2</v>
      </c>
      <c r="D1" s="9">
        <v>1</v>
      </c>
      <c r="E1" s="9">
        <v>0</v>
      </c>
    </row>
    <row r="2" spans="1:37" ht="12.75" customHeight="1" thickBot="1" x14ac:dyDescent="0.35">
      <c r="A2" s="113" t="s">
        <v>3</v>
      </c>
      <c r="B2" s="115" t="s">
        <v>1</v>
      </c>
      <c r="C2" s="117" t="s">
        <v>23</v>
      </c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8" t="s">
        <v>16</v>
      </c>
      <c r="O2" s="119"/>
      <c r="P2" s="119"/>
      <c r="Q2" s="119"/>
      <c r="R2" s="119"/>
      <c r="S2" s="119"/>
      <c r="T2" s="119"/>
      <c r="U2" s="119"/>
      <c r="V2" s="119"/>
      <c r="W2" s="120"/>
      <c r="X2" s="125" t="s">
        <v>2</v>
      </c>
      <c r="Y2" s="115" t="s">
        <v>15</v>
      </c>
      <c r="Z2" s="16" t="s">
        <v>13</v>
      </c>
      <c r="AA2" s="123" t="s">
        <v>5</v>
      </c>
      <c r="AB2" s="131" t="s">
        <v>8</v>
      </c>
      <c r="AC2" s="131" t="s">
        <v>9</v>
      </c>
      <c r="AD2" s="133" t="s">
        <v>6</v>
      </c>
      <c r="AE2" s="131" t="s">
        <v>7</v>
      </c>
      <c r="AF2" s="121" t="s">
        <v>11</v>
      </c>
      <c r="AG2" s="127" t="s">
        <v>10</v>
      </c>
      <c r="AH2" s="129" t="s">
        <v>3</v>
      </c>
      <c r="AI2" s="1" t="s">
        <v>21</v>
      </c>
      <c r="AJ2" s="39"/>
    </row>
    <row r="3" spans="1:37" ht="13.5" customHeight="1" thickBot="1" x14ac:dyDescent="0.35">
      <c r="A3" s="114"/>
      <c r="B3" s="116"/>
      <c r="C3" s="82">
        <v>1</v>
      </c>
      <c r="D3" s="56">
        <v>2</v>
      </c>
      <c r="E3" s="56">
        <v>3</v>
      </c>
      <c r="F3" s="56">
        <v>4</v>
      </c>
      <c r="G3" s="99">
        <v>5</v>
      </c>
      <c r="H3" s="56">
        <v>6</v>
      </c>
      <c r="I3" s="56">
        <v>7</v>
      </c>
      <c r="J3" s="56">
        <v>8</v>
      </c>
      <c r="K3" s="56">
        <v>9</v>
      </c>
      <c r="L3" s="56">
        <v>10</v>
      </c>
      <c r="M3" s="49" t="s">
        <v>0</v>
      </c>
      <c r="N3" s="10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3" t="s">
        <v>0</v>
      </c>
      <c r="X3" s="126"/>
      <c r="Y3" s="116"/>
      <c r="Z3" s="27" t="s">
        <v>14</v>
      </c>
      <c r="AA3" s="124"/>
      <c r="AB3" s="132"/>
      <c r="AC3" s="132"/>
      <c r="AD3" s="134"/>
      <c r="AE3" s="132"/>
      <c r="AF3" s="122"/>
      <c r="AG3" s="128"/>
      <c r="AH3" s="130"/>
      <c r="AI3" s="1" t="s">
        <v>22</v>
      </c>
      <c r="AJ3" s="40"/>
    </row>
    <row r="4" spans="1:37" ht="20.100000000000001" customHeight="1" x14ac:dyDescent="0.2">
      <c r="A4" s="76">
        <v>1</v>
      </c>
      <c r="B4" s="83" t="s">
        <v>53</v>
      </c>
      <c r="C4" s="80">
        <v>5</v>
      </c>
      <c r="D4" s="57">
        <v>5</v>
      </c>
      <c r="E4" s="57">
        <v>5</v>
      </c>
      <c r="F4" s="57">
        <v>3</v>
      </c>
      <c r="G4" s="100"/>
      <c r="H4" s="57">
        <v>4</v>
      </c>
      <c r="I4" s="57">
        <v>3</v>
      </c>
      <c r="J4" s="57">
        <v>4</v>
      </c>
      <c r="K4" s="57">
        <v>4</v>
      </c>
      <c r="L4" s="57">
        <v>4</v>
      </c>
      <c r="M4" s="15">
        <f t="shared" ref="M4:M15" si="0">SUM(C4:L4)</f>
        <v>37</v>
      </c>
      <c r="N4" s="58">
        <v>5</v>
      </c>
      <c r="O4" s="21">
        <v>5</v>
      </c>
      <c r="P4" s="21">
        <v>5</v>
      </c>
      <c r="Q4" s="21">
        <v>5</v>
      </c>
      <c r="R4" s="21">
        <v>5</v>
      </c>
      <c r="S4" s="21">
        <v>5</v>
      </c>
      <c r="T4" s="21"/>
      <c r="U4" s="21"/>
      <c r="V4" s="21"/>
      <c r="W4" s="15">
        <f t="shared" ref="W4:W15" si="1">SUM(N4:V4)</f>
        <v>30</v>
      </c>
      <c r="X4" s="16"/>
      <c r="Y4" s="78"/>
      <c r="Z4" s="78"/>
      <c r="AA4" s="41">
        <f>M4+INT(W4/1.5)+X4+Z4+Y4</f>
        <v>57</v>
      </c>
      <c r="AB4" s="23">
        <f t="shared" ref="AB4:AB15" si="2">SUM(C4:L4,N4:V4)</f>
        <v>67</v>
      </c>
      <c r="AC4" s="78">
        <f t="shared" ref="AC4:AC15" si="3">SUM(C4:L4,N4:V4,Z4)</f>
        <v>67</v>
      </c>
      <c r="AD4" s="77">
        <f>IF(AB4&lt;0,"н/а",IF(AB4&lt;25,1,IF(AB4&lt;43,2,IF(AB4&lt;57,3,IF(AB4&lt;68,4,5)))))</f>
        <v>4</v>
      </c>
      <c r="AE4" s="16">
        <f>IF(AC4&lt;0,"н/а",IF(AC4&lt;45,1,IF(AC4&lt;70,2,IF(AC4&lt;93,3,IF(AC4&lt;109,4,5)))))</f>
        <v>2</v>
      </c>
      <c r="AF4" s="78">
        <f t="shared" ref="AF4:AF15" si="4">IF(Y4=0,IF(AA4&lt;80,1,IF(AA4&lt;94,2,IF(AA4&lt;121,3,IF(AA4&lt;148,4,5)))),"")</f>
        <v>1</v>
      </c>
      <c r="AG4" s="25" t="str">
        <f t="shared" ref="AG4:AG15" si="5">IF(AA4&gt;=56,IF(X4&lt;&gt;0,"зачет",""),"")</f>
        <v/>
      </c>
      <c r="AH4" s="16">
        <v>1</v>
      </c>
      <c r="AI4" s="30">
        <f t="shared" ref="AI4:AI15" si="6">IF(AA4&lt;$I$28*0.5,1,IF(AA4&lt;$I$28,2,IF(AA4&lt;$I$29,3,IF(AA4&lt;$I$31,4,5))))</f>
        <v>4</v>
      </c>
      <c r="AJ4" s="38"/>
      <c r="AK4" s="51"/>
    </row>
    <row r="5" spans="1:37" ht="20.100000000000001" customHeight="1" x14ac:dyDescent="0.2">
      <c r="A5" s="79">
        <v>2</v>
      </c>
      <c r="B5" s="83" t="s">
        <v>54</v>
      </c>
      <c r="C5" s="81">
        <v>3</v>
      </c>
      <c r="D5" s="53">
        <v>3</v>
      </c>
      <c r="E5" s="53">
        <v>3</v>
      </c>
      <c r="F5" s="53">
        <v>3</v>
      </c>
      <c r="G5" s="101"/>
      <c r="H5" s="53">
        <v>5</v>
      </c>
      <c r="I5" s="109">
        <v>4</v>
      </c>
      <c r="J5" s="53">
        <v>5</v>
      </c>
      <c r="K5" s="109">
        <v>5</v>
      </c>
      <c r="L5" s="53"/>
      <c r="M5" s="4">
        <f t="shared" si="0"/>
        <v>31</v>
      </c>
      <c r="N5" s="59">
        <v>5</v>
      </c>
      <c r="O5" s="47">
        <v>5</v>
      </c>
      <c r="P5" s="47">
        <v>5</v>
      </c>
      <c r="Q5" s="47">
        <v>4</v>
      </c>
      <c r="R5" s="47">
        <v>5</v>
      </c>
      <c r="S5" s="47">
        <v>5</v>
      </c>
      <c r="T5" s="47"/>
      <c r="U5" s="47"/>
      <c r="V5" s="47"/>
      <c r="W5" s="4">
        <f t="shared" si="1"/>
        <v>29</v>
      </c>
      <c r="X5" s="46">
        <v>1</v>
      </c>
      <c r="Y5" s="14"/>
      <c r="Z5" s="14"/>
      <c r="AA5" s="42">
        <f t="shared" ref="AA5" si="7">M5+INT(W5/1.5)+X5+Z5+Y5</f>
        <v>51</v>
      </c>
      <c r="AB5" s="17">
        <f t="shared" si="2"/>
        <v>60</v>
      </c>
      <c r="AC5" s="6">
        <f t="shared" si="3"/>
        <v>60</v>
      </c>
      <c r="AD5" s="28">
        <f>IF(AB5&lt;0,"н/а",IF(AB5&lt;25,1,IF(AB5&lt;43,2,IF(AB5&lt;57,3,IF(AB5&lt;68,4,5)))))</f>
        <v>4</v>
      </c>
      <c r="AE5" s="2">
        <f t="shared" ref="AE5:AE11" si="8">IF(AC5&lt;0,"н/а",IF(AC5&lt;45,1,IF(AC5&lt;70,2,IF(AC5&lt;93,3,IF(AC5&lt;109,4,5)))))</f>
        <v>2</v>
      </c>
      <c r="AF5" s="6">
        <f t="shared" si="4"/>
        <v>1</v>
      </c>
      <c r="AG5" s="19" t="str">
        <f t="shared" si="5"/>
        <v/>
      </c>
      <c r="AH5" s="46">
        <v>2</v>
      </c>
      <c r="AI5" s="75">
        <f t="shared" si="6"/>
        <v>3</v>
      </c>
      <c r="AJ5" s="38"/>
      <c r="AK5" s="51"/>
    </row>
    <row r="6" spans="1:37" ht="20.100000000000001" customHeight="1" x14ac:dyDescent="0.2">
      <c r="A6" s="79">
        <v>3</v>
      </c>
      <c r="B6" s="83" t="s">
        <v>55</v>
      </c>
      <c r="C6" s="81">
        <v>5</v>
      </c>
      <c r="D6" s="53">
        <v>5</v>
      </c>
      <c r="E6" s="53">
        <v>5</v>
      </c>
      <c r="F6" s="53">
        <v>5</v>
      </c>
      <c r="G6" s="101"/>
      <c r="H6" s="53">
        <v>4</v>
      </c>
      <c r="I6" s="53">
        <v>5</v>
      </c>
      <c r="J6" s="53">
        <v>5</v>
      </c>
      <c r="K6" s="53">
        <v>5</v>
      </c>
      <c r="L6" s="53">
        <v>5</v>
      </c>
      <c r="M6" s="4">
        <f t="shared" si="0"/>
        <v>44</v>
      </c>
      <c r="N6" s="59">
        <v>5</v>
      </c>
      <c r="O6" s="47">
        <v>5</v>
      </c>
      <c r="P6" s="47">
        <v>4</v>
      </c>
      <c r="Q6" s="47">
        <v>5</v>
      </c>
      <c r="R6" s="47">
        <v>5</v>
      </c>
      <c r="S6" s="47">
        <v>5</v>
      </c>
      <c r="T6" s="47"/>
      <c r="U6" s="47"/>
      <c r="V6" s="47"/>
      <c r="W6" s="4">
        <f t="shared" si="1"/>
        <v>29</v>
      </c>
      <c r="X6" s="46">
        <v>1</v>
      </c>
      <c r="Y6" s="14"/>
      <c r="Z6" s="14"/>
      <c r="AA6" s="42">
        <f>M6+INT(W6/1.5)+X6+Z6+Y6</f>
        <v>64</v>
      </c>
      <c r="AB6" s="17">
        <f t="shared" si="2"/>
        <v>73</v>
      </c>
      <c r="AC6" s="6">
        <f t="shared" si="3"/>
        <v>73</v>
      </c>
      <c r="AD6" s="28">
        <f t="shared" ref="AD6:AD11" si="9">IF(AB6&lt;0,"н/а",IF(AB6&lt;25,1,IF(AB6&lt;43,2,IF(AB6&lt;57,3,IF(AB6&lt;68,4,5)))))</f>
        <v>5</v>
      </c>
      <c r="AE6" s="2">
        <f t="shared" si="8"/>
        <v>3</v>
      </c>
      <c r="AF6" s="6">
        <f t="shared" si="4"/>
        <v>1</v>
      </c>
      <c r="AG6" s="19" t="str">
        <f t="shared" si="5"/>
        <v>зачет</v>
      </c>
      <c r="AH6" s="46">
        <v>3</v>
      </c>
      <c r="AI6" s="30">
        <f t="shared" si="6"/>
        <v>5</v>
      </c>
      <c r="AJ6" s="38"/>
      <c r="AK6" s="51"/>
    </row>
    <row r="7" spans="1:37" ht="20.100000000000001" customHeight="1" x14ac:dyDescent="0.2">
      <c r="A7" s="79">
        <v>4</v>
      </c>
      <c r="B7" s="83" t="s">
        <v>56</v>
      </c>
      <c r="C7" s="81"/>
      <c r="D7" s="53"/>
      <c r="E7" s="53"/>
      <c r="F7" s="53"/>
      <c r="G7" s="101"/>
      <c r="H7" s="53"/>
      <c r="I7" s="53"/>
      <c r="J7" s="53"/>
      <c r="K7" s="53"/>
      <c r="L7" s="53"/>
      <c r="M7" s="4">
        <f t="shared" si="0"/>
        <v>0</v>
      </c>
      <c r="N7" s="94" t="s">
        <v>69</v>
      </c>
      <c r="O7" s="97">
        <v>-2</v>
      </c>
      <c r="P7" s="47">
        <v>5</v>
      </c>
      <c r="Q7" s="47">
        <v>5</v>
      </c>
      <c r="R7" s="47">
        <v>5</v>
      </c>
      <c r="S7" s="47">
        <v>5</v>
      </c>
      <c r="T7" s="47"/>
      <c r="U7" s="47"/>
      <c r="V7" s="47"/>
      <c r="W7" s="4">
        <f t="shared" si="1"/>
        <v>18</v>
      </c>
      <c r="X7" s="46"/>
      <c r="Y7" s="14"/>
      <c r="Z7" s="14"/>
      <c r="AA7" s="42">
        <f t="shared" ref="AA7:AA15" si="10">M7+INT(W7/1.5)+X7+Z7+Y7</f>
        <v>12</v>
      </c>
      <c r="AB7" s="17">
        <f t="shared" si="2"/>
        <v>18</v>
      </c>
      <c r="AC7" s="6">
        <f t="shared" si="3"/>
        <v>18</v>
      </c>
      <c r="AD7" s="28">
        <f t="shared" si="9"/>
        <v>1</v>
      </c>
      <c r="AE7" s="2">
        <f t="shared" si="8"/>
        <v>1</v>
      </c>
      <c r="AF7" s="6">
        <f t="shared" si="4"/>
        <v>1</v>
      </c>
      <c r="AG7" s="19" t="str">
        <f t="shared" si="5"/>
        <v/>
      </c>
      <c r="AH7" s="46">
        <v>4</v>
      </c>
      <c r="AI7" s="30">
        <f t="shared" si="6"/>
        <v>1</v>
      </c>
      <c r="AJ7" s="38"/>
      <c r="AK7" s="51"/>
    </row>
    <row r="8" spans="1:37" ht="20.100000000000001" customHeight="1" x14ac:dyDescent="0.2">
      <c r="A8" s="79">
        <v>5</v>
      </c>
      <c r="B8" s="84" t="s">
        <v>57</v>
      </c>
      <c r="C8" s="81"/>
      <c r="D8" s="53"/>
      <c r="E8" s="53"/>
      <c r="F8" s="53"/>
      <c r="G8" s="101"/>
      <c r="H8" s="53"/>
      <c r="I8" s="53"/>
      <c r="J8" s="53"/>
      <c r="K8" s="53"/>
      <c r="L8" s="53"/>
      <c r="M8" s="4">
        <f t="shared" si="0"/>
        <v>0</v>
      </c>
      <c r="N8" s="95">
        <v>2</v>
      </c>
      <c r="O8" s="97" t="s">
        <v>69</v>
      </c>
      <c r="P8" s="97" t="s">
        <v>69</v>
      </c>
      <c r="Q8" s="97" t="s">
        <v>69</v>
      </c>
      <c r="R8" s="97" t="s">
        <v>69</v>
      </c>
      <c r="S8" s="47">
        <v>4</v>
      </c>
      <c r="T8" s="47"/>
      <c r="U8" s="47"/>
      <c r="V8" s="47"/>
      <c r="W8" s="4">
        <f t="shared" si="1"/>
        <v>6</v>
      </c>
      <c r="X8" s="46"/>
      <c r="Y8" s="14"/>
      <c r="Z8" s="14"/>
      <c r="AA8" s="42">
        <f t="shared" si="10"/>
        <v>4</v>
      </c>
      <c r="AB8" s="17">
        <f t="shared" si="2"/>
        <v>6</v>
      </c>
      <c r="AC8" s="6">
        <f t="shared" si="3"/>
        <v>6</v>
      </c>
      <c r="AD8" s="28">
        <f t="shared" si="9"/>
        <v>1</v>
      </c>
      <c r="AE8" s="2">
        <f t="shared" si="8"/>
        <v>1</v>
      </c>
      <c r="AF8" s="6">
        <f t="shared" si="4"/>
        <v>1</v>
      </c>
      <c r="AG8" s="19" t="str">
        <f t="shared" si="5"/>
        <v/>
      </c>
      <c r="AH8" s="46">
        <v>5</v>
      </c>
      <c r="AI8" s="30">
        <f t="shared" si="6"/>
        <v>1</v>
      </c>
      <c r="AJ8" s="38"/>
      <c r="AK8" s="51"/>
    </row>
    <row r="9" spans="1:37" ht="20.100000000000001" customHeight="1" x14ac:dyDescent="0.2">
      <c r="A9" s="79">
        <v>6</v>
      </c>
      <c r="B9" s="83" t="s">
        <v>58</v>
      </c>
      <c r="C9" s="81"/>
      <c r="D9" s="53"/>
      <c r="E9" s="53"/>
      <c r="F9" s="53"/>
      <c r="G9" s="101"/>
      <c r="H9" s="53"/>
      <c r="I9" s="53"/>
      <c r="J9" s="53"/>
      <c r="K9" s="53"/>
      <c r="L9" s="53"/>
      <c r="M9" s="4">
        <f t="shared" si="0"/>
        <v>0</v>
      </c>
      <c r="N9" s="95">
        <v>2</v>
      </c>
      <c r="O9" s="97" t="s">
        <v>69</v>
      </c>
      <c r="P9" s="97" t="s">
        <v>69</v>
      </c>
      <c r="Q9" s="97" t="s">
        <v>69</v>
      </c>
      <c r="R9" s="97" t="s">
        <v>69</v>
      </c>
      <c r="S9" s="97" t="s">
        <v>69</v>
      </c>
      <c r="T9" s="47"/>
      <c r="U9" s="47"/>
      <c r="V9" s="47"/>
      <c r="W9" s="4">
        <f t="shared" si="1"/>
        <v>2</v>
      </c>
      <c r="X9" s="46"/>
      <c r="Y9" s="14"/>
      <c r="Z9" s="14"/>
      <c r="AA9" s="42">
        <f t="shared" si="10"/>
        <v>1</v>
      </c>
      <c r="AB9" s="17">
        <f t="shared" si="2"/>
        <v>2</v>
      </c>
      <c r="AC9" s="6">
        <f t="shared" si="3"/>
        <v>2</v>
      </c>
      <c r="AD9" s="28">
        <f t="shared" si="9"/>
        <v>1</v>
      </c>
      <c r="AE9" s="2">
        <f t="shared" si="8"/>
        <v>1</v>
      </c>
      <c r="AF9" s="6">
        <f t="shared" si="4"/>
        <v>1</v>
      </c>
      <c r="AG9" s="19" t="str">
        <f t="shared" si="5"/>
        <v/>
      </c>
      <c r="AH9" s="46">
        <v>6</v>
      </c>
      <c r="AI9" s="30">
        <f t="shared" si="6"/>
        <v>1</v>
      </c>
      <c r="AJ9" s="38"/>
      <c r="AK9" s="51"/>
    </row>
    <row r="10" spans="1:37" ht="20.100000000000001" customHeight="1" x14ac:dyDescent="0.2">
      <c r="A10" s="79">
        <v>7</v>
      </c>
      <c r="B10" s="83" t="s">
        <v>70</v>
      </c>
      <c r="C10" s="81">
        <v>5</v>
      </c>
      <c r="D10" s="53">
        <v>5</v>
      </c>
      <c r="E10" s="53">
        <v>5</v>
      </c>
      <c r="F10" s="53">
        <v>5</v>
      </c>
      <c r="G10" s="101"/>
      <c r="H10" s="53">
        <v>5</v>
      </c>
      <c r="I10" s="53">
        <v>5</v>
      </c>
      <c r="J10" s="53">
        <v>5</v>
      </c>
      <c r="K10" s="53">
        <v>5</v>
      </c>
      <c r="L10" s="53">
        <v>5</v>
      </c>
      <c r="M10" s="4">
        <f t="shared" si="0"/>
        <v>45</v>
      </c>
      <c r="N10" s="59">
        <v>5</v>
      </c>
      <c r="O10" s="47">
        <v>5</v>
      </c>
      <c r="P10" s="47">
        <v>5</v>
      </c>
      <c r="Q10" s="47">
        <v>4</v>
      </c>
      <c r="R10" s="47">
        <v>5</v>
      </c>
      <c r="S10" s="47">
        <v>5</v>
      </c>
      <c r="T10" s="47"/>
      <c r="U10" s="47"/>
      <c r="V10" s="47"/>
      <c r="W10" s="4">
        <f t="shared" si="1"/>
        <v>29</v>
      </c>
      <c r="X10" s="46">
        <v>1</v>
      </c>
      <c r="Y10" s="14"/>
      <c r="Z10" s="14"/>
      <c r="AA10" s="42">
        <f t="shared" si="10"/>
        <v>65</v>
      </c>
      <c r="AB10" s="17">
        <f t="shared" si="2"/>
        <v>74</v>
      </c>
      <c r="AC10" s="6">
        <f t="shared" si="3"/>
        <v>74</v>
      </c>
      <c r="AD10" s="28">
        <f t="shared" si="9"/>
        <v>5</v>
      </c>
      <c r="AE10" s="2">
        <f t="shared" si="8"/>
        <v>3</v>
      </c>
      <c r="AF10" s="6">
        <f t="shared" si="4"/>
        <v>1</v>
      </c>
      <c r="AG10" s="19" t="str">
        <f t="shared" si="5"/>
        <v>зачет</v>
      </c>
      <c r="AH10" s="46">
        <v>7</v>
      </c>
      <c r="AI10" s="30">
        <f t="shared" si="6"/>
        <v>5</v>
      </c>
      <c r="AJ10" s="38"/>
      <c r="AK10" s="51"/>
    </row>
    <row r="11" spans="1:37" ht="20.100000000000001" customHeight="1" x14ac:dyDescent="0.2">
      <c r="A11" s="79">
        <v>8</v>
      </c>
      <c r="B11" s="83" t="s">
        <v>59</v>
      </c>
      <c r="C11" s="81">
        <v>5</v>
      </c>
      <c r="D11" s="53">
        <v>5</v>
      </c>
      <c r="E11" s="53">
        <v>5</v>
      </c>
      <c r="F11" s="53">
        <v>5</v>
      </c>
      <c r="G11" s="101"/>
      <c r="H11" s="53">
        <v>4</v>
      </c>
      <c r="I11" s="53">
        <v>5</v>
      </c>
      <c r="J11" s="53">
        <v>5</v>
      </c>
      <c r="K11" s="53">
        <v>5</v>
      </c>
      <c r="L11" s="53">
        <v>5</v>
      </c>
      <c r="M11" s="4">
        <f t="shared" si="0"/>
        <v>44</v>
      </c>
      <c r="N11" s="59">
        <v>5</v>
      </c>
      <c r="O11" s="47">
        <v>5</v>
      </c>
      <c r="P11" s="47">
        <v>5</v>
      </c>
      <c r="Q11" s="47">
        <v>4</v>
      </c>
      <c r="R11" s="47">
        <v>5</v>
      </c>
      <c r="S11" s="47">
        <v>5</v>
      </c>
      <c r="T11" s="47"/>
      <c r="U11" s="47"/>
      <c r="V11" s="47"/>
      <c r="W11" s="4">
        <f t="shared" si="1"/>
        <v>29</v>
      </c>
      <c r="X11" s="46">
        <v>1</v>
      </c>
      <c r="Y11" s="14"/>
      <c r="Z11" s="14"/>
      <c r="AA11" s="42">
        <f t="shared" si="10"/>
        <v>64</v>
      </c>
      <c r="AB11" s="17">
        <f t="shared" si="2"/>
        <v>73</v>
      </c>
      <c r="AC11" s="6">
        <f t="shared" si="3"/>
        <v>73</v>
      </c>
      <c r="AD11" s="28">
        <f t="shared" si="9"/>
        <v>5</v>
      </c>
      <c r="AE11" s="2">
        <f t="shared" si="8"/>
        <v>3</v>
      </c>
      <c r="AF11" s="6">
        <f t="shared" si="4"/>
        <v>1</v>
      </c>
      <c r="AG11" s="19" t="str">
        <f t="shared" si="5"/>
        <v>зачет</v>
      </c>
      <c r="AH11" s="46">
        <v>8</v>
      </c>
      <c r="AI11" s="30">
        <f t="shared" si="6"/>
        <v>5</v>
      </c>
      <c r="AJ11" s="38"/>
      <c r="AK11" s="51"/>
    </row>
    <row r="12" spans="1:37" ht="20.100000000000001" customHeight="1" x14ac:dyDescent="0.2">
      <c r="A12" s="79">
        <v>9</v>
      </c>
      <c r="B12" s="83" t="s">
        <v>60</v>
      </c>
      <c r="C12" s="81">
        <v>3</v>
      </c>
      <c r="D12" s="53">
        <v>4</v>
      </c>
      <c r="E12" s="53">
        <v>5</v>
      </c>
      <c r="F12" s="53">
        <v>4</v>
      </c>
      <c r="G12" s="101"/>
      <c r="H12" s="53">
        <v>4</v>
      </c>
      <c r="I12" s="53">
        <v>4</v>
      </c>
      <c r="J12" s="53">
        <v>4</v>
      </c>
      <c r="K12" s="53">
        <v>5</v>
      </c>
      <c r="L12" s="53">
        <v>5</v>
      </c>
      <c r="M12" s="4">
        <f t="shared" si="0"/>
        <v>38</v>
      </c>
      <c r="N12" s="59">
        <v>5</v>
      </c>
      <c r="O12" s="47">
        <v>5</v>
      </c>
      <c r="P12" s="47">
        <v>5</v>
      </c>
      <c r="Q12" s="47">
        <v>5</v>
      </c>
      <c r="R12" s="47">
        <v>5</v>
      </c>
      <c r="S12" s="47">
        <v>5</v>
      </c>
      <c r="T12" s="47"/>
      <c r="U12" s="47"/>
      <c r="V12" s="47"/>
      <c r="W12" s="4">
        <f t="shared" si="1"/>
        <v>30</v>
      </c>
      <c r="X12" s="46">
        <v>1</v>
      </c>
      <c r="Y12" s="14"/>
      <c r="Z12" s="14"/>
      <c r="AA12" s="42">
        <f t="shared" si="10"/>
        <v>59</v>
      </c>
      <c r="AB12" s="17">
        <f t="shared" si="2"/>
        <v>68</v>
      </c>
      <c r="AC12" s="6">
        <f t="shared" si="3"/>
        <v>68</v>
      </c>
      <c r="AD12" s="28">
        <f t="shared" ref="AD12:AD15" si="11">IF(AB12&lt;0,"н/а",IF(AB12&lt;25,1,IF(AB12&lt;43,2,IF(AB12&lt;57,3,IF(AB12&lt;68,4,5)))))</f>
        <v>5</v>
      </c>
      <c r="AE12" s="2">
        <f t="shared" ref="AE12:AE15" si="12">IF(AC12&lt;0,"н/а",IF(AC12&lt;45,1,IF(AC12&lt;70,2,IF(AC12&lt;93,3,IF(AC12&lt;109,4,5)))))</f>
        <v>2</v>
      </c>
      <c r="AF12" s="6">
        <f t="shared" si="4"/>
        <v>1</v>
      </c>
      <c r="AG12" s="19" t="str">
        <f t="shared" si="5"/>
        <v>зачет</v>
      </c>
      <c r="AH12" s="46">
        <v>9</v>
      </c>
      <c r="AI12" s="30">
        <f t="shared" si="6"/>
        <v>4</v>
      </c>
      <c r="AJ12" s="38"/>
      <c r="AK12" s="55"/>
    </row>
    <row r="13" spans="1:37" ht="20.100000000000001" customHeight="1" x14ac:dyDescent="0.2">
      <c r="A13" s="79">
        <v>10</v>
      </c>
      <c r="B13" s="84" t="s">
        <v>61</v>
      </c>
      <c r="C13" s="81" t="s">
        <v>74</v>
      </c>
      <c r="D13" s="53" t="s">
        <v>74</v>
      </c>
      <c r="E13" s="53" t="s">
        <v>74</v>
      </c>
      <c r="F13" s="53" t="s">
        <v>74</v>
      </c>
      <c r="G13" s="101"/>
      <c r="H13" s="53" t="s">
        <v>74</v>
      </c>
      <c r="I13" s="53" t="s">
        <v>75</v>
      </c>
      <c r="J13" s="53"/>
      <c r="K13" s="53" t="s">
        <v>74</v>
      </c>
      <c r="L13" s="53" t="s">
        <v>73</v>
      </c>
      <c r="M13" s="4">
        <f t="shared" si="0"/>
        <v>0</v>
      </c>
      <c r="N13" s="59" t="s">
        <v>72</v>
      </c>
      <c r="O13" s="47" t="s">
        <v>72</v>
      </c>
      <c r="P13" s="47" t="s">
        <v>72</v>
      </c>
      <c r="Q13" s="47">
        <v>4</v>
      </c>
      <c r="R13" s="47">
        <v>5</v>
      </c>
      <c r="S13" s="47">
        <v>5</v>
      </c>
      <c r="T13" s="47"/>
      <c r="U13" s="47"/>
      <c r="V13" s="47"/>
      <c r="W13" s="4">
        <f t="shared" si="1"/>
        <v>14</v>
      </c>
      <c r="X13" s="46"/>
      <c r="Y13" s="14"/>
      <c r="Z13" s="14"/>
      <c r="AA13" s="42">
        <f t="shared" si="10"/>
        <v>9</v>
      </c>
      <c r="AB13" s="17">
        <f t="shared" si="2"/>
        <v>14</v>
      </c>
      <c r="AC13" s="6">
        <f t="shared" si="3"/>
        <v>14</v>
      </c>
      <c r="AD13" s="28">
        <f t="shared" si="11"/>
        <v>1</v>
      </c>
      <c r="AE13" s="2">
        <f t="shared" si="12"/>
        <v>1</v>
      </c>
      <c r="AF13" s="6">
        <f t="shared" si="4"/>
        <v>1</v>
      </c>
      <c r="AG13" s="19" t="s">
        <v>76</v>
      </c>
      <c r="AH13" s="46">
        <v>10</v>
      </c>
      <c r="AI13" s="30">
        <f t="shared" si="6"/>
        <v>1</v>
      </c>
      <c r="AJ13" s="38"/>
      <c r="AK13" s="55"/>
    </row>
    <row r="14" spans="1:37" ht="20.100000000000001" customHeight="1" x14ac:dyDescent="0.2">
      <c r="A14" s="79">
        <v>11</v>
      </c>
      <c r="B14" s="85" t="s">
        <v>63</v>
      </c>
      <c r="C14" s="81">
        <v>5</v>
      </c>
      <c r="D14" s="53">
        <v>5</v>
      </c>
      <c r="E14" s="53">
        <v>5</v>
      </c>
      <c r="F14" s="53">
        <v>3</v>
      </c>
      <c r="G14" s="101"/>
      <c r="H14" s="109">
        <v>5</v>
      </c>
      <c r="I14" s="109">
        <v>5</v>
      </c>
      <c r="J14" s="109">
        <v>5</v>
      </c>
      <c r="K14" s="109">
        <v>5</v>
      </c>
      <c r="L14" s="109">
        <v>5</v>
      </c>
      <c r="M14" s="4">
        <f t="shared" si="0"/>
        <v>43</v>
      </c>
      <c r="N14" s="59">
        <v>5</v>
      </c>
      <c r="O14" s="47">
        <v>5</v>
      </c>
      <c r="P14" s="47">
        <v>5</v>
      </c>
      <c r="Q14" s="47">
        <v>4</v>
      </c>
      <c r="R14" s="47">
        <v>5</v>
      </c>
      <c r="S14" s="47">
        <v>5</v>
      </c>
      <c r="T14" s="47"/>
      <c r="U14" s="47"/>
      <c r="V14" s="47"/>
      <c r="W14" s="4">
        <f t="shared" si="1"/>
        <v>29</v>
      </c>
      <c r="X14" s="46">
        <v>1</v>
      </c>
      <c r="Y14" s="14"/>
      <c r="Z14" s="14"/>
      <c r="AA14" s="42">
        <f t="shared" si="10"/>
        <v>63</v>
      </c>
      <c r="AB14" s="17">
        <f t="shared" si="2"/>
        <v>72</v>
      </c>
      <c r="AC14" s="6">
        <f t="shared" si="3"/>
        <v>72</v>
      </c>
      <c r="AD14" s="28">
        <f t="shared" si="11"/>
        <v>5</v>
      </c>
      <c r="AE14" s="2">
        <f t="shared" si="12"/>
        <v>3</v>
      </c>
      <c r="AF14" s="6">
        <f t="shared" si="4"/>
        <v>1</v>
      </c>
      <c r="AG14" s="19" t="str">
        <f t="shared" si="5"/>
        <v>зачет</v>
      </c>
      <c r="AH14" s="46">
        <v>11</v>
      </c>
      <c r="AI14" s="30">
        <f t="shared" si="6"/>
        <v>5</v>
      </c>
      <c r="AJ14" s="38"/>
      <c r="AK14" s="55"/>
    </row>
    <row r="15" spans="1:37" ht="20.100000000000001" customHeight="1" thickBot="1" x14ac:dyDescent="0.25">
      <c r="A15" s="87">
        <v>12</v>
      </c>
      <c r="B15" s="86" t="s">
        <v>62</v>
      </c>
      <c r="C15" s="88">
        <v>5</v>
      </c>
      <c r="D15" s="72">
        <v>5</v>
      </c>
      <c r="E15" s="72">
        <v>5</v>
      </c>
      <c r="F15" s="72">
        <v>5</v>
      </c>
      <c r="G15" s="102"/>
      <c r="H15" s="72">
        <v>4</v>
      </c>
      <c r="I15" s="72">
        <v>5</v>
      </c>
      <c r="J15" s="72">
        <v>5</v>
      </c>
      <c r="K15" s="72">
        <v>5</v>
      </c>
      <c r="L15" s="72">
        <v>5</v>
      </c>
      <c r="M15" s="8">
        <f t="shared" si="0"/>
        <v>44</v>
      </c>
      <c r="N15" s="73">
        <v>5</v>
      </c>
      <c r="O15" s="74">
        <v>5</v>
      </c>
      <c r="P15" s="74">
        <v>5</v>
      </c>
      <c r="Q15" s="74">
        <v>5</v>
      </c>
      <c r="R15" s="74">
        <v>5</v>
      </c>
      <c r="S15" s="74">
        <v>5</v>
      </c>
      <c r="T15" s="74"/>
      <c r="U15" s="74"/>
      <c r="V15" s="74"/>
      <c r="W15" s="8">
        <f t="shared" si="1"/>
        <v>30</v>
      </c>
      <c r="X15" s="50">
        <v>1</v>
      </c>
      <c r="Y15" s="61"/>
      <c r="Z15" s="61"/>
      <c r="AA15" s="43">
        <f t="shared" si="10"/>
        <v>65</v>
      </c>
      <c r="AB15" s="18">
        <f t="shared" si="2"/>
        <v>74</v>
      </c>
      <c r="AC15" s="7">
        <f t="shared" si="3"/>
        <v>74</v>
      </c>
      <c r="AD15" s="29">
        <f t="shared" si="11"/>
        <v>5</v>
      </c>
      <c r="AE15" s="3">
        <f t="shared" si="12"/>
        <v>3</v>
      </c>
      <c r="AF15" s="7">
        <f t="shared" si="4"/>
        <v>1</v>
      </c>
      <c r="AG15" s="20" t="str">
        <f t="shared" si="5"/>
        <v>зачет</v>
      </c>
      <c r="AH15" s="50">
        <v>12</v>
      </c>
      <c r="AI15" s="30">
        <f t="shared" si="6"/>
        <v>5</v>
      </c>
      <c r="AJ15" s="38"/>
      <c r="AK15" s="55"/>
    </row>
    <row r="16" spans="1:37" ht="12.75" x14ac:dyDescent="0.2">
      <c r="A16" s="5"/>
      <c r="B16" s="24" t="s">
        <v>12</v>
      </c>
      <c r="C16" s="22">
        <f t="shared" ref="C16:L16" si="13">AVERAGE(C4:C15)</f>
        <v>4.5</v>
      </c>
      <c r="D16" s="22">
        <f t="shared" si="13"/>
        <v>4.625</v>
      </c>
      <c r="E16" s="22">
        <f t="shared" si="13"/>
        <v>4.75</v>
      </c>
      <c r="F16" s="22">
        <f t="shared" si="13"/>
        <v>4.125</v>
      </c>
      <c r="G16" s="103" t="e">
        <f t="shared" si="13"/>
        <v>#DIV/0!</v>
      </c>
      <c r="H16" s="22">
        <f t="shared" si="13"/>
        <v>4.375</v>
      </c>
      <c r="I16" s="22">
        <f t="shared" si="13"/>
        <v>4.5</v>
      </c>
      <c r="J16" s="22">
        <f t="shared" si="13"/>
        <v>4.75</v>
      </c>
      <c r="K16" s="22">
        <f t="shared" si="13"/>
        <v>4.875</v>
      </c>
      <c r="L16" s="22">
        <f t="shared" si="13"/>
        <v>4.8571428571428568</v>
      </c>
      <c r="M16" s="11" t="s">
        <v>0</v>
      </c>
      <c r="N16" s="11">
        <f t="shared" ref="N16:V16" si="14">AVERAGE(N4:N15)</f>
        <v>4.4000000000000004</v>
      </c>
      <c r="O16" s="11">
        <f t="shared" si="14"/>
        <v>4.2222222222222223</v>
      </c>
      <c r="P16" s="11">
        <f t="shared" si="14"/>
        <v>4.8888888888888893</v>
      </c>
      <c r="Q16" s="11">
        <f t="shared" si="14"/>
        <v>4.5</v>
      </c>
      <c r="R16" s="11">
        <f t="shared" si="14"/>
        <v>5</v>
      </c>
      <c r="S16" s="11">
        <f t="shared" si="14"/>
        <v>4.9090909090909092</v>
      </c>
      <c r="T16" s="11" t="e">
        <f t="shared" si="14"/>
        <v>#DIV/0!</v>
      </c>
      <c r="U16" s="11" t="e">
        <f t="shared" si="14"/>
        <v>#DIV/0!</v>
      </c>
      <c r="V16" s="11" t="e">
        <f t="shared" si="14"/>
        <v>#DIV/0!</v>
      </c>
      <c r="W16" s="11" t="s">
        <v>0</v>
      </c>
      <c r="X16" s="22"/>
      <c r="Y16" s="22"/>
      <c r="Z16" s="11"/>
      <c r="AA16" s="22">
        <f>AVERAGE(AA4:AA15)</f>
        <v>42.833333333333336</v>
      </c>
      <c r="AD16" s="9">
        <f>AVERAGE(AD4:AD15)</f>
        <v>3.5</v>
      </c>
      <c r="AE16" s="9">
        <f>AVERAGE(AE4:AE15)</f>
        <v>2.0833333333333335</v>
      </c>
      <c r="AF16" s="9">
        <f>AVERAGE(AF4:AF15)</f>
        <v>1</v>
      </c>
      <c r="AI16" s="9"/>
    </row>
    <row r="17" spans="1:35" ht="12" thickBot="1" x14ac:dyDescent="0.25">
      <c r="C17" s="54" t="s">
        <v>39</v>
      </c>
      <c r="D17" s="54" t="s">
        <v>38</v>
      </c>
      <c r="E17" s="45" t="s">
        <v>40</v>
      </c>
      <c r="F17" s="45" t="s">
        <v>41</v>
      </c>
      <c r="G17" s="104" t="s">
        <v>42</v>
      </c>
      <c r="H17" s="45" t="s">
        <v>43</v>
      </c>
      <c r="I17" s="45" t="s">
        <v>44</v>
      </c>
      <c r="J17" s="45" t="s">
        <v>45</v>
      </c>
      <c r="K17" s="45" t="s">
        <v>46</v>
      </c>
      <c r="L17" s="48" t="s">
        <v>47</v>
      </c>
      <c r="N17" s="54" t="s">
        <v>37</v>
      </c>
      <c r="O17" s="54" t="s">
        <v>38</v>
      </c>
      <c r="P17" s="54" t="s">
        <v>40</v>
      </c>
      <c r="Q17" s="55" t="s">
        <v>41</v>
      </c>
      <c r="R17" s="55" t="s">
        <v>48</v>
      </c>
      <c r="S17" s="55" t="s">
        <v>49</v>
      </c>
      <c r="T17" s="55" t="s">
        <v>44</v>
      </c>
      <c r="U17" s="55" t="s">
        <v>50</v>
      </c>
      <c r="V17" s="55" t="s">
        <v>47</v>
      </c>
    </row>
    <row r="18" spans="1:35" ht="12" thickBot="1" x14ac:dyDescent="0.25">
      <c r="A18" s="113" t="s">
        <v>3</v>
      </c>
      <c r="B18" s="115" t="s">
        <v>1</v>
      </c>
      <c r="C18" s="117" t="s">
        <v>23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8" t="s">
        <v>16</v>
      </c>
      <c r="O18" s="119"/>
      <c r="P18" s="119"/>
      <c r="Q18" s="119"/>
      <c r="R18" s="119"/>
      <c r="S18" s="119"/>
      <c r="T18" s="119"/>
      <c r="U18" s="119"/>
      <c r="V18" s="119"/>
      <c r="W18" s="120"/>
      <c r="X18" s="125" t="s">
        <v>2</v>
      </c>
      <c r="Y18" s="115" t="s">
        <v>15</v>
      </c>
      <c r="Z18" s="16" t="s">
        <v>51</v>
      </c>
      <c r="AA18" s="123" t="s">
        <v>5</v>
      </c>
      <c r="AB18" s="131" t="s">
        <v>8</v>
      </c>
      <c r="AC18" s="131" t="s">
        <v>9</v>
      </c>
      <c r="AD18" s="133" t="s">
        <v>6</v>
      </c>
      <c r="AE18" s="131" t="s">
        <v>7</v>
      </c>
      <c r="AF18" s="121" t="s">
        <v>11</v>
      </c>
      <c r="AG18" s="127" t="s">
        <v>10</v>
      </c>
      <c r="AH18" s="129" t="s">
        <v>3</v>
      </c>
      <c r="AI18" s="1" t="s">
        <v>21</v>
      </c>
    </row>
    <row r="19" spans="1:35" ht="12" thickBot="1" x14ac:dyDescent="0.25">
      <c r="A19" s="114"/>
      <c r="B19" s="116"/>
      <c r="C19" s="89">
        <v>1</v>
      </c>
      <c r="D19" s="90">
        <v>2</v>
      </c>
      <c r="E19" s="90">
        <v>3</v>
      </c>
      <c r="F19" s="90">
        <v>4</v>
      </c>
      <c r="G19" s="105">
        <v>5</v>
      </c>
      <c r="H19" s="90">
        <v>6</v>
      </c>
      <c r="I19" s="90">
        <v>7</v>
      </c>
      <c r="J19" s="90">
        <v>8</v>
      </c>
      <c r="K19" s="90">
        <v>9</v>
      </c>
      <c r="L19" s="90">
        <v>10</v>
      </c>
      <c r="M19" s="91" t="s">
        <v>0</v>
      </c>
      <c r="N19" s="10">
        <v>1</v>
      </c>
      <c r="O19" s="12">
        <v>2</v>
      </c>
      <c r="P19" s="12">
        <v>3</v>
      </c>
      <c r="Q19" s="12">
        <v>4</v>
      </c>
      <c r="R19" s="12">
        <v>5</v>
      </c>
      <c r="S19" s="12">
        <v>6</v>
      </c>
      <c r="T19" s="12">
        <v>7</v>
      </c>
      <c r="U19" s="12">
        <v>8</v>
      </c>
      <c r="V19" s="12">
        <v>9</v>
      </c>
      <c r="W19" s="13" t="s">
        <v>0</v>
      </c>
      <c r="X19" s="126"/>
      <c r="Y19" s="116"/>
      <c r="Z19" s="27" t="s">
        <v>52</v>
      </c>
      <c r="AA19" s="124"/>
      <c r="AB19" s="132"/>
      <c r="AC19" s="132"/>
      <c r="AD19" s="134"/>
      <c r="AE19" s="132"/>
      <c r="AF19" s="122"/>
      <c r="AG19" s="128"/>
      <c r="AH19" s="130"/>
      <c r="AI19" s="1" t="s">
        <v>22</v>
      </c>
    </row>
    <row r="20" spans="1:35" ht="20.100000000000001" customHeight="1" x14ac:dyDescent="0.2">
      <c r="A20" s="76">
        <v>1</v>
      </c>
      <c r="B20" s="92" t="s">
        <v>68</v>
      </c>
      <c r="C20" s="80"/>
      <c r="D20" s="57">
        <v>4</v>
      </c>
      <c r="E20" s="57">
        <v>3</v>
      </c>
      <c r="F20" s="57"/>
      <c r="G20" s="100"/>
      <c r="H20" s="57">
        <v>4</v>
      </c>
      <c r="I20" s="57"/>
      <c r="J20" s="57"/>
      <c r="K20" s="57"/>
      <c r="L20" s="57"/>
      <c r="M20" s="15">
        <f t="shared" ref="M20:M24" si="15">SUM(C20:L20)</f>
        <v>11</v>
      </c>
      <c r="N20" s="96">
        <v>2</v>
      </c>
      <c r="O20" s="21">
        <v>4</v>
      </c>
      <c r="P20" s="21">
        <v>5</v>
      </c>
      <c r="Q20" s="21">
        <v>5</v>
      </c>
      <c r="R20" s="21">
        <v>5</v>
      </c>
      <c r="S20" s="21">
        <v>4</v>
      </c>
      <c r="T20" s="21"/>
      <c r="U20" s="21"/>
      <c r="V20" s="21"/>
      <c r="W20" s="15">
        <f t="shared" ref="W20:W24" si="16">SUM(N20:V20)</f>
        <v>25</v>
      </c>
      <c r="X20" s="16"/>
      <c r="Y20" s="78"/>
      <c r="Z20" s="77"/>
      <c r="AA20" s="41">
        <f t="shared" ref="AA20:AA24" si="17">M20+INT(W20/1.5)+X20+Z20+Y20</f>
        <v>27</v>
      </c>
      <c r="AB20" s="23">
        <f t="shared" ref="AB20:AB24" si="18">SUM(C20:L20,N20:V20)</f>
        <v>36</v>
      </c>
      <c r="AC20" s="78">
        <f t="shared" ref="AC20:AC24" si="19">SUM(C20:L20,N20:V20,Z20)</f>
        <v>36</v>
      </c>
      <c r="AD20" s="77">
        <f t="shared" ref="AD20" si="20">IF(AB20&lt;0,"н/а",IF(AB20&lt;25,1,IF(AB20&lt;43,2,IF(AB20&lt;57,3,IF(AB20&lt;68,4,5)))))</f>
        <v>2</v>
      </c>
      <c r="AE20" s="16">
        <f>IF(AC20&lt;0,"н/а",IF(AC20&lt;45,1,IF(AC20&lt;70,2,IF(AC20&lt;93,3,IF(AC20&lt;109,4,5)))))</f>
        <v>1</v>
      </c>
      <c r="AF20" s="78">
        <f t="shared" ref="AF20:AF24" si="21">IF(Y20=0,IF(AA20&lt;80,1,IF(AA20&lt;94,2,IF(AA20&lt;121,3,IF(AA20&lt;148,4,5)))),"")</f>
        <v>1</v>
      </c>
      <c r="AG20" s="25" t="str">
        <f t="shared" ref="AG20:AG24" si="22">IF(AA20&gt;=56,IF(X20&lt;&gt;0,"зачет",""),"")</f>
        <v/>
      </c>
      <c r="AH20" s="16">
        <v>1</v>
      </c>
      <c r="AI20" s="30">
        <f>IF(AA20&lt;$I$28*0.5,1,IF(AA20&lt;$I$28,2,IF(AA20&lt;$I$29,3,IF(AA20&lt;$I$31,4,5))))</f>
        <v>2</v>
      </c>
    </row>
    <row r="21" spans="1:35" ht="20.100000000000001" customHeight="1" x14ac:dyDescent="0.2">
      <c r="A21" s="79">
        <v>2</v>
      </c>
      <c r="B21" s="83" t="s">
        <v>64</v>
      </c>
      <c r="C21" s="81"/>
      <c r="D21" s="53">
        <v>3</v>
      </c>
      <c r="E21" s="53">
        <v>3</v>
      </c>
      <c r="F21" s="53"/>
      <c r="G21" s="101"/>
      <c r="H21" s="53"/>
      <c r="I21" s="53">
        <v>3</v>
      </c>
      <c r="J21" s="53"/>
      <c r="K21" s="53"/>
      <c r="L21" s="53"/>
      <c r="M21" s="4">
        <f t="shared" si="15"/>
        <v>9</v>
      </c>
      <c r="N21" s="59">
        <v>4</v>
      </c>
      <c r="O21" s="47">
        <v>4</v>
      </c>
      <c r="P21" s="47">
        <v>5</v>
      </c>
      <c r="Q21" s="47">
        <v>3</v>
      </c>
      <c r="R21" s="47">
        <v>5</v>
      </c>
      <c r="S21" s="47">
        <v>4</v>
      </c>
      <c r="T21" s="47"/>
      <c r="U21" s="47"/>
      <c r="V21" s="47"/>
      <c r="W21" s="4">
        <f t="shared" si="16"/>
        <v>25</v>
      </c>
      <c r="X21" s="46"/>
      <c r="Y21" s="14"/>
      <c r="Z21" s="60"/>
      <c r="AA21" s="42">
        <f t="shared" si="17"/>
        <v>25</v>
      </c>
      <c r="AB21" s="17">
        <f t="shared" si="18"/>
        <v>34</v>
      </c>
      <c r="AC21" s="6">
        <f t="shared" si="19"/>
        <v>34</v>
      </c>
      <c r="AD21" s="28">
        <f>IF(AB21&lt;0,"н/а",IF(AB21&lt;25,1,IF(AB21&lt;43,2,IF(AB21&lt;57,3,IF(AB21&lt;68,4,5)))))</f>
        <v>2</v>
      </c>
      <c r="AE21" s="2">
        <f t="shared" ref="AE21:AE24" si="23">IF(AC21&lt;0,"н/а",IF(AC21&lt;45,1,IF(AC21&lt;70,2,IF(AC21&lt;93,3,IF(AC21&lt;109,4,5)))))</f>
        <v>1</v>
      </c>
      <c r="AF21" s="6">
        <f t="shared" si="21"/>
        <v>1</v>
      </c>
      <c r="AG21" s="19" t="str">
        <f t="shared" si="22"/>
        <v/>
      </c>
      <c r="AH21" s="46">
        <v>2</v>
      </c>
      <c r="AI21" s="30">
        <f>IF(AA21&lt;$I$28*0.5,1,IF(AA21&lt;$I$28,2,IF(AA21&lt;$I$29,3,IF(AA21&lt;$I$31,4,5))))</f>
        <v>2</v>
      </c>
    </row>
    <row r="22" spans="1:35" ht="20.100000000000001" customHeight="1" x14ac:dyDescent="0.2">
      <c r="A22" s="79">
        <v>3</v>
      </c>
      <c r="B22" s="83" t="s">
        <v>65</v>
      </c>
      <c r="C22" s="81">
        <v>5</v>
      </c>
      <c r="D22" s="53">
        <v>4</v>
      </c>
      <c r="E22" s="53">
        <v>5</v>
      </c>
      <c r="F22" s="53"/>
      <c r="G22" s="101"/>
      <c r="H22" s="53"/>
      <c r="I22" s="53"/>
      <c r="J22" s="53">
        <v>3</v>
      </c>
      <c r="K22" s="53">
        <v>5</v>
      </c>
      <c r="L22" s="53">
        <v>5</v>
      </c>
      <c r="M22" s="4">
        <f t="shared" si="15"/>
        <v>27</v>
      </c>
      <c r="N22" s="59">
        <v>4</v>
      </c>
      <c r="O22" s="47">
        <v>5</v>
      </c>
      <c r="P22" s="47">
        <v>5</v>
      </c>
      <c r="Q22" s="47">
        <v>4</v>
      </c>
      <c r="R22" s="47">
        <v>5</v>
      </c>
      <c r="S22" s="47">
        <v>4</v>
      </c>
      <c r="T22" s="47"/>
      <c r="U22" s="47"/>
      <c r="V22" s="47"/>
      <c r="W22" s="4">
        <f t="shared" si="16"/>
        <v>27</v>
      </c>
      <c r="X22" s="46"/>
      <c r="Y22" s="14"/>
      <c r="Z22" s="60"/>
      <c r="AA22" s="42">
        <f t="shared" si="17"/>
        <v>45</v>
      </c>
      <c r="AB22" s="17">
        <f t="shared" si="18"/>
        <v>54</v>
      </c>
      <c r="AC22" s="6">
        <f t="shared" si="19"/>
        <v>54</v>
      </c>
      <c r="AD22" s="28">
        <f t="shared" ref="AD22:AD24" si="24">IF(AB22&lt;0,"н/а",IF(AB22&lt;25,1,IF(AB22&lt;43,2,IF(AB22&lt;57,3,IF(AB22&lt;68,4,5)))))</f>
        <v>3</v>
      </c>
      <c r="AE22" s="2">
        <f t="shared" si="23"/>
        <v>2</v>
      </c>
      <c r="AF22" s="6">
        <f t="shared" si="21"/>
        <v>1</v>
      </c>
      <c r="AG22" s="19" t="str">
        <f t="shared" si="22"/>
        <v/>
      </c>
      <c r="AH22" s="46">
        <v>3</v>
      </c>
      <c r="AI22" s="30">
        <f>IF(AA22&lt;$I$28*0.5,1,IF(AA22&lt;$I$28,2,IF(AA22&lt;$I$29,3,IF(AA22&lt;$I$31,4,5))))</f>
        <v>3</v>
      </c>
    </row>
    <row r="23" spans="1:35" ht="20.100000000000001" customHeight="1" x14ac:dyDescent="0.2">
      <c r="A23" s="79">
        <v>4</v>
      </c>
      <c r="B23" s="83" t="s">
        <v>66</v>
      </c>
      <c r="C23" s="110" t="s">
        <v>71</v>
      </c>
      <c r="D23" s="111"/>
      <c r="E23" s="111"/>
      <c r="F23" s="112"/>
      <c r="G23" s="101"/>
      <c r="H23" s="53"/>
      <c r="I23" s="53"/>
      <c r="J23" s="53"/>
      <c r="K23" s="53"/>
      <c r="L23" s="53"/>
      <c r="M23" s="4">
        <f t="shared" si="15"/>
        <v>0</v>
      </c>
      <c r="N23" s="94" t="s">
        <v>69</v>
      </c>
      <c r="O23" s="97" t="s">
        <v>69</v>
      </c>
      <c r="P23" s="97" t="s">
        <v>69</v>
      </c>
      <c r="Q23" s="97" t="s">
        <v>69</v>
      </c>
      <c r="R23" s="97" t="s">
        <v>69</v>
      </c>
      <c r="S23" s="97" t="s">
        <v>69</v>
      </c>
      <c r="T23" s="47"/>
      <c r="U23" s="47"/>
      <c r="V23" s="47"/>
      <c r="W23" s="4">
        <f t="shared" si="16"/>
        <v>0</v>
      </c>
      <c r="X23" s="46"/>
      <c r="Y23" s="14"/>
      <c r="Z23" s="60"/>
      <c r="AA23" s="42">
        <f t="shared" si="17"/>
        <v>0</v>
      </c>
      <c r="AB23" s="17">
        <f t="shared" si="18"/>
        <v>0</v>
      </c>
      <c r="AC23" s="6">
        <f t="shared" si="19"/>
        <v>0</v>
      </c>
      <c r="AD23" s="28">
        <f t="shared" si="24"/>
        <v>1</v>
      </c>
      <c r="AE23" s="2">
        <f t="shared" si="23"/>
        <v>1</v>
      </c>
      <c r="AF23" s="6">
        <f t="shared" si="21"/>
        <v>1</v>
      </c>
      <c r="AG23" s="19" t="str">
        <f t="shared" si="22"/>
        <v/>
      </c>
      <c r="AH23" s="46">
        <v>4</v>
      </c>
      <c r="AI23" s="30">
        <f>IF(AA23&lt;$I$28*0.5,1,IF(AA23&lt;$I$28,2,IF(AA23&lt;$I$29,3,IF(AA23&lt;$I$31,4,5))))</f>
        <v>1</v>
      </c>
    </row>
    <row r="24" spans="1:35" ht="20.100000000000001" customHeight="1" thickBot="1" x14ac:dyDescent="0.25">
      <c r="A24" s="87">
        <v>5</v>
      </c>
      <c r="B24" s="93" t="s">
        <v>67</v>
      </c>
      <c r="C24" s="88">
        <v>5</v>
      </c>
      <c r="D24" s="72">
        <v>4</v>
      </c>
      <c r="E24" s="72">
        <v>5</v>
      </c>
      <c r="F24" s="72">
        <v>3</v>
      </c>
      <c r="G24" s="102"/>
      <c r="H24" s="72">
        <v>4</v>
      </c>
      <c r="I24" s="72">
        <v>4</v>
      </c>
      <c r="J24" s="72">
        <v>5</v>
      </c>
      <c r="K24" s="72">
        <v>5</v>
      </c>
      <c r="L24" s="72">
        <v>5</v>
      </c>
      <c r="M24" s="8">
        <f t="shared" si="15"/>
        <v>40</v>
      </c>
      <c r="N24" s="73">
        <v>4</v>
      </c>
      <c r="O24" s="74">
        <v>5</v>
      </c>
      <c r="P24" s="74">
        <v>5</v>
      </c>
      <c r="Q24" s="74">
        <v>4</v>
      </c>
      <c r="R24" s="74">
        <v>5</v>
      </c>
      <c r="S24" s="74">
        <v>4</v>
      </c>
      <c r="T24" s="74"/>
      <c r="U24" s="74"/>
      <c r="V24" s="74"/>
      <c r="W24" s="8">
        <f t="shared" si="16"/>
        <v>27</v>
      </c>
      <c r="X24" s="50"/>
      <c r="Y24" s="61"/>
      <c r="Z24" s="52"/>
      <c r="AA24" s="43">
        <f t="shared" si="17"/>
        <v>58</v>
      </c>
      <c r="AB24" s="18">
        <f t="shared" si="18"/>
        <v>67</v>
      </c>
      <c r="AC24" s="7">
        <f t="shared" si="19"/>
        <v>67</v>
      </c>
      <c r="AD24" s="29">
        <f t="shared" si="24"/>
        <v>4</v>
      </c>
      <c r="AE24" s="3">
        <f t="shared" si="23"/>
        <v>2</v>
      </c>
      <c r="AF24" s="7">
        <f t="shared" si="21"/>
        <v>1</v>
      </c>
      <c r="AG24" s="20" t="str">
        <f t="shared" si="22"/>
        <v/>
      </c>
      <c r="AH24" s="50">
        <v>5</v>
      </c>
      <c r="AI24" s="30">
        <f>IF(AA24&lt;$I$28*0.5,1,IF(AA24&lt;$I$28,2,IF(AA24&lt;$I$29,3,IF(AA24&lt;$I$31,4,5))))</f>
        <v>4</v>
      </c>
    </row>
    <row r="25" spans="1:35" ht="12.75" x14ac:dyDescent="0.2">
      <c r="A25" s="5"/>
      <c r="B25" s="24" t="s">
        <v>12</v>
      </c>
      <c r="C25" s="22">
        <f t="shared" ref="C25:L25" si="25">AVERAGE(C20:C24)</f>
        <v>5</v>
      </c>
      <c r="D25" s="22">
        <f t="shared" si="25"/>
        <v>3.75</v>
      </c>
      <c r="E25" s="22">
        <f t="shared" si="25"/>
        <v>4</v>
      </c>
      <c r="F25" s="22">
        <f t="shared" si="25"/>
        <v>3</v>
      </c>
      <c r="G25" s="103" t="e">
        <f t="shared" si="25"/>
        <v>#DIV/0!</v>
      </c>
      <c r="H25" s="22">
        <f t="shared" si="25"/>
        <v>4</v>
      </c>
      <c r="I25" s="22">
        <f t="shared" si="25"/>
        <v>3.5</v>
      </c>
      <c r="J25" s="22">
        <f t="shared" si="25"/>
        <v>4</v>
      </c>
      <c r="K25" s="22">
        <f t="shared" si="25"/>
        <v>5</v>
      </c>
      <c r="L25" s="22">
        <f t="shared" si="25"/>
        <v>5</v>
      </c>
      <c r="M25" s="11" t="s">
        <v>0</v>
      </c>
      <c r="N25" s="11">
        <f t="shared" ref="N25:V25" si="26">SUM(N20:N24)</f>
        <v>14</v>
      </c>
      <c r="O25" s="11">
        <f t="shared" si="26"/>
        <v>18</v>
      </c>
      <c r="P25" s="11">
        <f t="shared" si="26"/>
        <v>20</v>
      </c>
      <c r="Q25" s="11">
        <f t="shared" si="26"/>
        <v>16</v>
      </c>
      <c r="R25" s="11">
        <f t="shared" si="26"/>
        <v>20</v>
      </c>
      <c r="S25" s="11">
        <f t="shared" si="26"/>
        <v>16</v>
      </c>
      <c r="T25" s="11">
        <f t="shared" si="26"/>
        <v>0</v>
      </c>
      <c r="U25" s="11">
        <f t="shared" si="26"/>
        <v>0</v>
      </c>
      <c r="V25" s="11">
        <f t="shared" si="26"/>
        <v>0</v>
      </c>
      <c r="W25" s="11" t="s">
        <v>0</v>
      </c>
      <c r="X25" s="22"/>
      <c r="Y25" s="22"/>
      <c r="Z25" s="11"/>
      <c r="AA25" s="22">
        <f>AVERAGE(AA17:AA24)</f>
        <v>31</v>
      </c>
      <c r="AB25" s="54"/>
      <c r="AC25" s="54"/>
      <c r="AD25" s="54">
        <f>AVERAGE(AD17:AD24)</f>
        <v>2.4</v>
      </c>
      <c r="AE25" s="54">
        <f>AVERAGE(AE17:AE24)</f>
        <v>1.4</v>
      </c>
      <c r="AF25" s="54">
        <f>AVERAGE(AF17:AF24)</f>
        <v>1</v>
      </c>
      <c r="AG25" s="54"/>
      <c r="AH25" s="54"/>
      <c r="AI25" s="54"/>
    </row>
    <row r="26" spans="1:35" x14ac:dyDescent="0.2">
      <c r="C26" s="55" t="s">
        <v>39</v>
      </c>
      <c r="D26" s="55" t="s">
        <v>38</v>
      </c>
      <c r="E26" s="55" t="s">
        <v>40</v>
      </c>
      <c r="F26" s="55" t="s">
        <v>41</v>
      </c>
      <c r="G26" s="104" t="s">
        <v>42</v>
      </c>
      <c r="H26" s="55" t="s">
        <v>43</v>
      </c>
      <c r="I26" s="55" t="s">
        <v>44</v>
      </c>
      <c r="J26" s="55" t="s">
        <v>45</v>
      </c>
      <c r="K26" s="55" t="s">
        <v>46</v>
      </c>
      <c r="L26" s="55" t="s">
        <v>47</v>
      </c>
      <c r="M26" s="54"/>
      <c r="N26" s="54" t="s">
        <v>37</v>
      </c>
      <c r="O26" s="54" t="s">
        <v>38</v>
      </c>
      <c r="P26" s="54" t="s">
        <v>40</v>
      </c>
      <c r="Q26" s="55" t="s">
        <v>41</v>
      </c>
      <c r="R26" s="55" t="s">
        <v>48</v>
      </c>
      <c r="S26" s="55" t="s">
        <v>49</v>
      </c>
      <c r="T26" s="55" t="s">
        <v>44</v>
      </c>
      <c r="U26" s="55" t="s">
        <v>50</v>
      </c>
      <c r="V26" s="55" t="s">
        <v>47</v>
      </c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</row>
    <row r="27" spans="1:35" ht="12" customHeight="1" thickBot="1" x14ac:dyDescent="0.25">
      <c r="B27" s="24" t="s">
        <v>36</v>
      </c>
      <c r="J27" s="44"/>
      <c r="K27" s="44"/>
      <c r="L27" s="44"/>
    </row>
    <row r="28" spans="1:35" ht="15" x14ac:dyDescent="0.2">
      <c r="B28" s="64" t="s">
        <v>17</v>
      </c>
      <c r="C28" s="65"/>
      <c r="D28" s="65"/>
      <c r="E28" s="65"/>
      <c r="F28" s="65"/>
      <c r="G28" s="106"/>
      <c r="H28" s="65"/>
      <c r="I28" s="69">
        <f>COUNT(C6:L6)*3+COUNT(N6:V6)*3</f>
        <v>45</v>
      </c>
      <c r="J28" s="62"/>
      <c r="K28" s="62"/>
      <c r="L28" s="62"/>
      <c r="M28" s="63"/>
    </row>
    <row r="29" spans="1:35" ht="15" x14ac:dyDescent="0.2">
      <c r="B29" s="66" t="s">
        <v>18</v>
      </c>
      <c r="C29" s="31"/>
      <c r="D29" s="31"/>
      <c r="E29" s="31"/>
      <c r="F29" s="31"/>
      <c r="G29" s="107"/>
      <c r="H29" s="31"/>
      <c r="I29" s="70">
        <f>COUNT(C6:L6)*4+COUNT(N6:V6)*3</f>
        <v>54</v>
      </c>
      <c r="J29" s="62"/>
      <c r="K29" s="62"/>
      <c r="L29" s="62"/>
      <c r="M29" s="63"/>
    </row>
    <row r="30" spans="1:35" ht="15" x14ac:dyDescent="0.2">
      <c r="B30" s="66" t="s">
        <v>19</v>
      </c>
      <c r="C30" s="31"/>
      <c r="D30" s="31"/>
      <c r="E30" s="31"/>
      <c r="F30" s="31"/>
      <c r="G30" s="107"/>
      <c r="H30" s="31"/>
      <c r="I30" s="70">
        <f>COUNT(C6:L6)*5+COUNT(N6:V6)*4.5</f>
        <v>72</v>
      </c>
      <c r="J30" s="62"/>
      <c r="K30" s="62"/>
      <c r="L30" s="62"/>
      <c r="M30" s="63"/>
    </row>
    <row r="31" spans="1:35" ht="15.75" thickBot="1" x14ac:dyDescent="0.25">
      <c r="B31" s="67" t="s">
        <v>20</v>
      </c>
      <c r="C31" s="68"/>
      <c r="D31" s="68"/>
      <c r="E31" s="68"/>
      <c r="F31" s="68"/>
      <c r="G31" s="108"/>
      <c r="H31" s="68"/>
      <c r="I31" s="71">
        <f>(I29+I30)/2</f>
        <v>63</v>
      </c>
      <c r="J31" s="62"/>
      <c r="K31" s="62"/>
      <c r="L31" s="62"/>
      <c r="M31" s="63"/>
    </row>
    <row r="32" spans="1:35" x14ac:dyDescent="0.2">
      <c r="B32" s="24"/>
      <c r="L32" s="26"/>
    </row>
  </sheetData>
  <autoFilter ref="A1:AH16"/>
  <mergeCells count="29">
    <mergeCell ref="AG18:AG19"/>
    <mergeCell ref="X18:X19"/>
    <mergeCell ref="Y18:Y19"/>
    <mergeCell ref="AA18:AA19"/>
    <mergeCell ref="AH2:AH3"/>
    <mergeCell ref="AB2:AB3"/>
    <mergeCell ref="AC2:AC3"/>
    <mergeCell ref="AD2:AD3"/>
    <mergeCell ref="AE2:AE3"/>
    <mergeCell ref="AF2:AF3"/>
    <mergeCell ref="AG2:AG3"/>
    <mergeCell ref="AB18:AB19"/>
    <mergeCell ref="AH18:AH19"/>
    <mergeCell ref="AC18:AC19"/>
    <mergeCell ref="AD18:AD19"/>
    <mergeCell ref="AE18:AE19"/>
    <mergeCell ref="AF18:AF19"/>
    <mergeCell ref="AA2:AA3"/>
    <mergeCell ref="X2:X3"/>
    <mergeCell ref="Y2:Y3"/>
    <mergeCell ref="A2:A3"/>
    <mergeCell ref="B2:B3"/>
    <mergeCell ref="C2:M2"/>
    <mergeCell ref="C23:F23"/>
    <mergeCell ref="A18:A19"/>
    <mergeCell ref="B18:B19"/>
    <mergeCell ref="C18:M18"/>
    <mergeCell ref="N2:W2"/>
    <mergeCell ref="N18:W18"/>
  </mergeCells>
  <phoneticPr fontId="0" type="noConversion"/>
  <pageMargins left="0.39370078740157483" right="0.39370078740157483" top="0.98425196850393704" bottom="0.98425196850393704" header="0.51181102362204722" footer="0.51181102362204722"/>
  <pageSetup paperSize="9" scale="70" orientation="landscape" horizontalDpi="300" verticalDpi="300" r:id="rId1"/>
  <headerFooter alignWithMargins="0">
    <oddHeader>&amp;C&amp;D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3" sqref="A3"/>
    </sheetView>
  </sheetViews>
  <sheetFormatPr defaultRowHeight="12.75" x14ac:dyDescent="0.2"/>
  <cols>
    <col min="1" max="1" width="12.42578125" customWidth="1"/>
    <col min="3" max="3" width="15.140625" customWidth="1"/>
  </cols>
  <sheetData>
    <row r="1" spans="1:11" ht="19.5" thickBot="1" x14ac:dyDescent="0.35">
      <c r="A1" s="137" t="s">
        <v>24</v>
      </c>
      <c r="B1" s="137"/>
      <c r="C1" s="137"/>
      <c r="D1" s="137"/>
      <c r="E1" s="137"/>
      <c r="F1" s="32"/>
      <c r="G1" s="32"/>
      <c r="H1" s="32"/>
      <c r="I1" s="32"/>
      <c r="J1" s="32"/>
      <c r="K1" s="32"/>
    </row>
    <row r="2" spans="1:11" ht="19.5" thickBot="1" x14ac:dyDescent="0.3">
      <c r="A2" s="33" t="s">
        <v>25</v>
      </c>
      <c r="B2" s="34" t="s">
        <v>26</v>
      </c>
      <c r="C2" s="34" t="s">
        <v>27</v>
      </c>
      <c r="D2" s="34" t="s">
        <v>28</v>
      </c>
      <c r="E2" s="34" t="s">
        <v>29</v>
      </c>
      <c r="F2" s="32"/>
      <c r="G2" s="32"/>
      <c r="H2" s="32"/>
      <c r="I2" s="32"/>
      <c r="J2" s="32"/>
      <c r="K2" s="32"/>
    </row>
    <row r="3" spans="1:11" ht="19.5" thickBot="1" x14ac:dyDescent="0.3">
      <c r="A3" s="35">
        <v>5</v>
      </c>
      <c r="B3" s="36">
        <v>1</v>
      </c>
      <c r="C3" s="36">
        <v>5</v>
      </c>
      <c r="D3" s="36">
        <v>2</v>
      </c>
      <c r="E3" s="36">
        <v>5</v>
      </c>
      <c r="F3" s="32"/>
      <c r="G3" s="32"/>
      <c r="H3" s="32"/>
      <c r="I3" s="32"/>
      <c r="J3" s="32"/>
      <c r="K3" s="32"/>
    </row>
    <row r="4" spans="1:11" ht="24" customHeight="1" thickBot="1" x14ac:dyDescent="0.3">
      <c r="A4" s="35">
        <v>4</v>
      </c>
      <c r="B4" s="36">
        <v>0</v>
      </c>
      <c r="C4" s="36" t="s">
        <v>31</v>
      </c>
      <c r="D4" s="36">
        <v>1</v>
      </c>
      <c r="E4" s="36">
        <v>4</v>
      </c>
      <c r="F4" s="32"/>
      <c r="G4" s="32"/>
      <c r="H4" s="32"/>
      <c r="I4" s="32"/>
      <c r="J4" s="32"/>
      <c r="K4" s="32"/>
    </row>
    <row r="5" spans="1:11" ht="19.5" thickBot="1" x14ac:dyDescent="0.3">
      <c r="A5" s="35">
        <v>3</v>
      </c>
      <c r="B5" s="36">
        <v>0</v>
      </c>
      <c r="C5" s="36">
        <f>-1+1</f>
        <v>0</v>
      </c>
      <c r="D5" s="36">
        <v>0</v>
      </c>
      <c r="E5" s="36">
        <v>3</v>
      </c>
      <c r="F5" s="32"/>
      <c r="G5" s="32"/>
      <c r="H5" s="32"/>
      <c r="I5" s="32"/>
      <c r="J5" s="32"/>
      <c r="K5" s="32"/>
    </row>
    <row r="6" spans="1:11" ht="24" customHeight="1" thickBot="1" x14ac:dyDescent="0.3">
      <c r="A6" s="35">
        <v>2</v>
      </c>
      <c r="B6" s="36">
        <v>-1</v>
      </c>
      <c r="C6" s="36" t="s">
        <v>35</v>
      </c>
      <c r="D6" s="36">
        <v>-1</v>
      </c>
      <c r="E6" s="36">
        <v>2</v>
      </c>
      <c r="F6" s="32"/>
      <c r="G6" s="32"/>
      <c r="H6" s="32"/>
      <c r="I6" s="32"/>
      <c r="J6" s="32"/>
      <c r="K6" s="32"/>
    </row>
    <row r="7" spans="1:11" ht="24.75" customHeight="1" thickBot="1" x14ac:dyDescent="0.3">
      <c r="A7" s="35" t="s">
        <v>30</v>
      </c>
      <c r="B7" s="36">
        <v>-2</v>
      </c>
      <c r="C7" s="36">
        <v>-5</v>
      </c>
      <c r="D7" s="36">
        <v>-2</v>
      </c>
      <c r="E7" s="36">
        <v>0</v>
      </c>
      <c r="F7" s="32"/>
      <c r="G7" s="32"/>
      <c r="H7" s="32"/>
      <c r="I7" s="32"/>
      <c r="J7" s="32"/>
      <c r="K7" s="32"/>
    </row>
    <row r="8" spans="1:11" ht="18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1" ht="18.75" x14ac:dyDescent="0.3">
      <c r="A9" s="37" t="s">
        <v>32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ht="48" customHeight="1" x14ac:dyDescent="0.3">
      <c r="A10" s="135" t="s">
        <v>34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</row>
    <row r="11" spans="1:11" ht="63.75" customHeight="1" x14ac:dyDescent="0.3">
      <c r="A11" s="135" t="s">
        <v>33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</row>
  </sheetData>
  <mergeCells count="3">
    <mergeCell ref="A10:K10"/>
    <mergeCell ref="A11:K11"/>
    <mergeCell ref="A1:E1"/>
  </mergeCells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матем+физ</vt:lpstr>
      <vt:lpstr>Баллы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Жохов Александр Владимирович</dc:creator>
  <cp:lastModifiedBy>Ульяна В. Плясунова</cp:lastModifiedBy>
  <cp:lastPrinted>2017-12-06T09:55:16Z</cp:lastPrinted>
  <dcterms:created xsi:type="dcterms:W3CDTF">1998-10-17T17:00:57Z</dcterms:created>
  <dcterms:modified xsi:type="dcterms:W3CDTF">2018-07-03T10:47:05Z</dcterms:modified>
</cp:coreProperties>
</file>