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ЖоховаЕЮ\1 курс ЗО сокр+несокр\"/>
    </mc:Choice>
  </mc:AlternateContent>
  <bookViews>
    <workbookView xWindow="240" yWindow="15" windowWidth="9150" windowHeight="4065" activeTab="4"/>
  </bookViews>
  <sheets>
    <sheet name="sem1" sheetId="4" r:id="rId1"/>
    <sheet name="ЧислМет" sheetId="28" r:id="rId2"/>
    <sheet name="Баллы" sheetId="16" r:id="rId3"/>
    <sheet name="Задания сем 1-2" sheetId="15" r:id="rId4"/>
    <sheet name="Задания сем 3-5" sheetId="27" r:id="rId5"/>
    <sheet name="Ранг" sheetId="14" r:id="rId6"/>
    <sheet name="1с вопр к экз" sheetId="25" r:id="rId7"/>
    <sheet name="РПкурса" sheetId="17" r:id="rId8"/>
    <sheet name="214sem2" sheetId="8" r:id="rId9"/>
    <sheet name="График сем2" sheetId="26" r:id="rId10"/>
    <sheet name="mccme" sheetId="24" r:id="rId11"/>
    <sheet name="acmp" sheetId="23" r:id="rId12"/>
    <sheet name="для тхт файла" sheetId="20" r:id="rId13"/>
  </sheets>
  <definedNames>
    <definedName name="_xlnm._FilterDatabase" localSheetId="8" hidden="1">'214sem2'!$A$1:$AK$11</definedName>
    <definedName name="_xlnm._FilterDatabase" localSheetId="0" hidden="1">'sem1'!$A$1:$BN$23</definedName>
    <definedName name="_xlnm._FilterDatabase" localSheetId="9" hidden="1">'График сем2'!$A$3:$B$35</definedName>
  </definedNames>
  <calcPr calcId="152511"/>
</workbook>
</file>

<file path=xl/calcChain.xml><?xml version="1.0" encoding="utf-8"?>
<calcChain xmlns="http://schemas.openxmlformats.org/spreadsheetml/2006/main">
  <c r="F47" i="27" l="1"/>
  <c r="G47" i="27" s="1"/>
  <c r="F46" i="27"/>
  <c r="G46" i="27" s="1"/>
  <c r="F65" i="27"/>
  <c r="F64" i="27"/>
  <c r="F63" i="27"/>
  <c r="F62" i="27"/>
  <c r="F60" i="27"/>
  <c r="F59" i="27"/>
  <c r="F57" i="27"/>
  <c r="F56" i="27"/>
  <c r="F55" i="27"/>
  <c r="F54" i="27"/>
  <c r="F53" i="27"/>
  <c r="F52" i="27"/>
  <c r="F51" i="27"/>
  <c r="G43" i="27"/>
  <c r="G27" i="27"/>
  <c r="F45" i="27"/>
  <c r="G45" i="27" s="1"/>
  <c r="F44" i="27"/>
  <c r="G44" i="27" s="1"/>
  <c r="F43" i="27"/>
  <c r="F42" i="27"/>
  <c r="G42" i="27" s="1"/>
  <c r="F41" i="27"/>
  <c r="G41" i="27" s="1"/>
  <c r="F40" i="27"/>
  <c r="G40" i="27" s="1"/>
  <c r="F39" i="27"/>
  <c r="G39" i="27" s="1"/>
  <c r="F38" i="27"/>
  <c r="G38" i="27" s="1"/>
  <c r="F37" i="27"/>
  <c r="G37" i="27" s="1"/>
  <c r="F36" i="27"/>
  <c r="G36" i="27" s="1"/>
  <c r="F35" i="27"/>
  <c r="G35" i="27" s="1"/>
  <c r="F34" i="27"/>
  <c r="G34" i="27" s="1"/>
  <c r="F33" i="27"/>
  <c r="G33" i="27" s="1"/>
  <c r="F32" i="27"/>
  <c r="G32" i="27" s="1"/>
  <c r="F31" i="27"/>
  <c r="G31" i="27" s="1"/>
  <c r="F30" i="27"/>
  <c r="G30" i="27" s="1"/>
  <c r="F29" i="27"/>
  <c r="G29" i="27" s="1"/>
  <c r="F28" i="27"/>
  <c r="G28" i="27" s="1"/>
  <c r="F27" i="27"/>
  <c r="F19" i="27"/>
  <c r="D18" i="27"/>
  <c r="F18" i="27" s="1"/>
  <c r="D17" i="27"/>
  <c r="F17" i="27" s="1"/>
  <c r="D16" i="27"/>
  <c r="F16" i="27" s="1"/>
  <c r="D15" i="27"/>
  <c r="F15" i="27" s="1"/>
  <c r="D14" i="27"/>
  <c r="F14" i="27" s="1"/>
  <c r="D13" i="27"/>
  <c r="F13" i="27" s="1"/>
  <c r="D12" i="27"/>
  <c r="F12" i="27" s="1"/>
  <c r="D11" i="27"/>
  <c r="F11" i="27" s="1"/>
  <c r="D10" i="27"/>
  <c r="F10" i="27" s="1"/>
  <c r="D9" i="27"/>
  <c r="F9" i="27" s="1"/>
  <c r="D8" i="27"/>
  <c r="F8" i="27" s="1"/>
  <c r="D7" i="27"/>
  <c r="F7" i="27" s="1"/>
  <c r="D6" i="27"/>
  <c r="D5" i="27"/>
  <c r="F5" i="27" s="1"/>
  <c r="D4" i="27"/>
  <c r="F4" i="27" s="1"/>
  <c r="J163" i="15" l="1"/>
  <c r="J162" i="15"/>
  <c r="L161" i="15"/>
  <c r="J160" i="15"/>
  <c r="L160" i="15" s="1"/>
  <c r="J159" i="15"/>
  <c r="L159" i="15" s="1"/>
  <c r="J154" i="15"/>
  <c r="J153" i="15"/>
  <c r="L152" i="15"/>
  <c r="J151" i="15"/>
  <c r="L151" i="15" s="1"/>
  <c r="J141" i="15"/>
  <c r="J138" i="15"/>
  <c r="J132" i="15"/>
  <c r="J130" i="15"/>
  <c r="K123" i="15"/>
  <c r="L123" i="15" s="1"/>
  <c r="K122" i="15"/>
  <c r="L122" i="15" s="1"/>
  <c r="K121" i="15"/>
  <c r="L121" i="15" s="1"/>
  <c r="K120" i="15"/>
  <c r="L120" i="15" s="1"/>
  <c r="K116" i="15"/>
  <c r="L116" i="15" s="1"/>
  <c r="K115" i="15"/>
  <c r="L115" i="15" s="1"/>
  <c r="K114" i="15"/>
  <c r="L114" i="15" s="1"/>
  <c r="K113" i="15"/>
  <c r="L113" i="15" s="1"/>
  <c r="K112" i="15"/>
  <c r="L112" i="15" s="1"/>
  <c r="K111" i="15"/>
  <c r="L111" i="15" s="1"/>
  <c r="K110" i="15"/>
  <c r="L110" i="15" s="1"/>
  <c r="K109" i="15"/>
  <c r="L109" i="15" s="1"/>
  <c r="J52" i="15" l="1"/>
  <c r="K52" i="15" s="1"/>
  <c r="J51" i="15"/>
  <c r="K51" i="15" s="1"/>
  <c r="J50" i="15"/>
  <c r="K50" i="15" s="1"/>
  <c r="L50" i="15" s="1"/>
  <c r="J49" i="15"/>
  <c r="K49" i="15" s="1"/>
  <c r="L49" i="15" s="1"/>
  <c r="AB14" i="4"/>
  <c r="AN14" i="4"/>
  <c r="AX14" i="4"/>
  <c r="BG14" i="4"/>
  <c r="AB15" i="4"/>
  <c r="AN15" i="4"/>
  <c r="AX15" i="4"/>
  <c r="BG15" i="4"/>
  <c r="AB16" i="4"/>
  <c r="AN16" i="4"/>
  <c r="AX16" i="4"/>
  <c r="BG16" i="4"/>
  <c r="AB17" i="4"/>
  <c r="AN17" i="4"/>
  <c r="AX17" i="4"/>
  <c r="BG17" i="4"/>
  <c r="BK14" i="4" l="1"/>
  <c r="BK16" i="4"/>
  <c r="BK15" i="4"/>
  <c r="BK17" i="4"/>
  <c r="BL14" i="4"/>
  <c r="BL16" i="4"/>
  <c r="BL15" i="4"/>
  <c r="BL17" i="4"/>
  <c r="T28" i="4" l="1"/>
  <c r="T27" i="4"/>
  <c r="T26" i="4"/>
  <c r="AB19" i="4" l="1"/>
  <c r="AN19" i="4"/>
  <c r="AX19" i="4"/>
  <c r="BG19" i="4"/>
  <c r="AB20" i="4"/>
  <c r="AN20" i="4"/>
  <c r="AX20" i="4"/>
  <c r="BG20" i="4"/>
  <c r="AB10" i="4"/>
  <c r="AN10" i="4"/>
  <c r="AX10" i="4"/>
  <c r="BG10" i="4"/>
  <c r="J60" i="15"/>
  <c r="K60" i="15" s="1"/>
  <c r="J59" i="15"/>
  <c r="K59" i="15" s="1"/>
  <c r="J58" i="15"/>
  <c r="K58" i="15" s="1"/>
  <c r="L58" i="15" s="1"/>
  <c r="J57" i="15"/>
  <c r="K57" i="15" s="1"/>
  <c r="J56" i="15"/>
  <c r="K56" i="15" s="1"/>
  <c r="L56" i="15" s="1"/>
  <c r="J55" i="15"/>
  <c r="K55" i="15" s="1"/>
  <c r="L55" i="15" s="1"/>
  <c r="J54" i="15"/>
  <c r="K54" i="15" s="1"/>
  <c r="L54" i="15" s="1"/>
  <c r="J53" i="15"/>
  <c r="K53" i="15" s="1"/>
  <c r="L53" i="15" s="1"/>
  <c r="J48" i="15"/>
  <c r="K48" i="15" s="1"/>
  <c r="L48" i="15" s="1"/>
  <c r="J47" i="15"/>
  <c r="K47" i="15" s="1"/>
  <c r="J46" i="15"/>
  <c r="K46" i="15" s="1"/>
  <c r="L46" i="15" s="1"/>
  <c r="J45" i="15"/>
  <c r="K45" i="15" s="1"/>
  <c r="L45" i="15" s="1"/>
  <c r="BK10" i="4" l="1"/>
  <c r="BL10" i="4" s="1"/>
  <c r="BK20" i="4"/>
  <c r="BL20" i="4" s="1"/>
  <c r="BK19" i="4"/>
  <c r="BL19" i="4" s="1"/>
  <c r="F85" i="15"/>
  <c r="C85" i="15"/>
  <c r="E85" i="15" s="1"/>
  <c r="F80" i="15"/>
  <c r="F79" i="15"/>
  <c r="F78" i="15"/>
  <c r="F77" i="15"/>
  <c r="F76" i="15"/>
  <c r="F71" i="15"/>
  <c r="F70" i="15"/>
  <c r="F69" i="15"/>
  <c r="F68" i="15"/>
  <c r="F67" i="15"/>
  <c r="F66" i="15"/>
  <c r="D62" i="15"/>
  <c r="E62" i="15" s="1"/>
  <c r="F62" i="15" s="1"/>
  <c r="D61" i="15"/>
  <c r="E61" i="15" s="1"/>
  <c r="F61" i="15" s="1"/>
  <c r="D60" i="15"/>
  <c r="E60" i="15" s="1"/>
  <c r="F60" i="15" s="1"/>
  <c r="D59" i="15"/>
  <c r="E59" i="15" s="1"/>
  <c r="F59" i="15" s="1"/>
  <c r="D58" i="15"/>
  <c r="E58" i="15" s="1"/>
  <c r="F58" i="15" s="1"/>
  <c r="D57" i="15"/>
  <c r="E57" i="15" s="1"/>
  <c r="F57" i="15" s="1"/>
  <c r="D56" i="15"/>
  <c r="E56" i="15" s="1"/>
  <c r="F56" i="15" s="1"/>
  <c r="D48" i="15"/>
  <c r="E48" i="15" s="1"/>
  <c r="F48" i="15" s="1"/>
  <c r="D47" i="15"/>
  <c r="E47" i="15" s="1"/>
  <c r="F47" i="15" s="1"/>
  <c r="D46" i="15"/>
  <c r="E46" i="15" s="1"/>
  <c r="F46" i="15" s="1"/>
  <c r="D45" i="15"/>
  <c r="E45" i="15" s="1"/>
  <c r="F45" i="15" s="1"/>
  <c r="D44" i="15"/>
  <c r="E44" i="15" s="1"/>
  <c r="F44" i="15" s="1"/>
  <c r="D43" i="15"/>
  <c r="E43" i="15" s="1"/>
  <c r="F43" i="15" s="1"/>
  <c r="D42" i="15"/>
  <c r="E42" i="15" s="1"/>
  <c r="F42" i="15" s="1"/>
  <c r="D41" i="15"/>
  <c r="E41" i="15" s="1"/>
  <c r="F41" i="15" s="1"/>
  <c r="D40" i="15"/>
  <c r="E40" i="15" s="1"/>
  <c r="F40" i="15" s="1"/>
  <c r="D39" i="15"/>
  <c r="E39" i="15" s="1"/>
  <c r="F39" i="15" s="1"/>
  <c r="D38" i="15"/>
  <c r="E38" i="15" s="1"/>
  <c r="F38" i="15" s="1"/>
  <c r="BG21" i="4" l="1"/>
  <c r="BG22" i="4"/>
  <c r="AN21" i="4"/>
  <c r="AN22" i="4"/>
  <c r="AX21" i="4"/>
  <c r="AX22" i="4"/>
  <c r="AB21" i="4"/>
  <c r="AB22" i="4"/>
  <c r="BG18" i="4"/>
  <c r="BG13" i="4"/>
  <c r="BG12" i="4"/>
  <c r="BG11" i="4"/>
  <c r="BG9" i="4"/>
  <c r="BG8" i="4"/>
  <c r="BG7" i="4"/>
  <c r="BG6" i="4"/>
  <c r="BG5" i="4"/>
  <c r="AX18" i="4"/>
  <c r="AX13" i="4"/>
  <c r="AX12" i="4"/>
  <c r="AX11" i="4"/>
  <c r="AX9" i="4"/>
  <c r="AX8" i="4"/>
  <c r="AX7" i="4"/>
  <c r="AX6" i="4"/>
  <c r="AX5" i="4"/>
  <c r="AN18" i="4"/>
  <c r="AN13" i="4"/>
  <c r="AN12" i="4"/>
  <c r="AN11" i="4"/>
  <c r="AN9" i="4"/>
  <c r="AN8" i="4"/>
  <c r="AN7" i="4"/>
  <c r="AN6" i="4"/>
  <c r="AN5" i="4"/>
  <c r="AB18" i="4"/>
  <c r="AB13" i="4"/>
  <c r="AB12" i="4"/>
  <c r="AB11" i="4"/>
  <c r="AB9" i="4"/>
  <c r="AB8" i="4"/>
  <c r="AB7" i="4"/>
  <c r="AB6" i="4"/>
  <c r="AB5" i="4"/>
  <c r="AO37" i="4"/>
  <c r="AP32" i="4"/>
  <c r="AO32" i="4"/>
  <c r="Z19" i="8"/>
  <c r="Z20" i="8"/>
  <c r="Z18" i="8"/>
  <c r="K10" i="8"/>
  <c r="L10" i="8"/>
  <c r="M10" i="8"/>
  <c r="AA4" i="8"/>
  <c r="T22" i="8"/>
  <c r="T21" i="8"/>
  <c r="T19" i="8"/>
  <c r="AB9" i="8"/>
  <c r="AB8" i="8"/>
  <c r="AB7" i="8"/>
  <c r="AB10" i="8" s="1"/>
  <c r="AB6" i="8"/>
  <c r="AB5" i="8"/>
  <c r="AB4" i="8"/>
  <c r="AD4" i="8" s="1"/>
  <c r="D71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AX4" i="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AB4" i="4"/>
  <c r="BG4" i="4"/>
  <c r="AN4" i="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I44" i="14"/>
  <c r="I36" i="14"/>
  <c r="I41" i="14"/>
  <c r="I35" i="14"/>
  <c r="I42" i="14"/>
  <c r="I28" i="14"/>
  <c r="I26" i="14"/>
  <c r="I29" i="14"/>
  <c r="I38" i="14"/>
  <c r="I43" i="14"/>
  <c r="I27" i="14"/>
  <c r="I34" i="14"/>
  <c r="I37" i="14"/>
  <c r="I32" i="14"/>
  <c r="I40" i="14"/>
  <c r="I39" i="14"/>
  <c r="I33" i="14"/>
  <c r="I30" i="14"/>
  <c r="I31" i="14"/>
  <c r="AP33" i="4"/>
  <c r="AP34" i="4"/>
  <c r="AP35" i="4"/>
  <c r="AP37" i="4"/>
  <c r="AQ32" i="4"/>
  <c r="AQ33" i="4"/>
  <c r="AQ34" i="4"/>
  <c r="AQ35" i="4"/>
  <c r="AQ37" i="4"/>
  <c r="AR32" i="4"/>
  <c r="AR33" i="4"/>
  <c r="AR34" i="4"/>
  <c r="AR35" i="4"/>
  <c r="AR37" i="4"/>
  <c r="AS32" i="4"/>
  <c r="AS33" i="4"/>
  <c r="AS34" i="4"/>
  <c r="AS35" i="4"/>
  <c r="AS37" i="4"/>
  <c r="AT32" i="4"/>
  <c r="AT33" i="4"/>
  <c r="AT34" i="4"/>
  <c r="AT35" i="4"/>
  <c r="AT37" i="4"/>
  <c r="AU32" i="4"/>
  <c r="AU33" i="4"/>
  <c r="AU34" i="4"/>
  <c r="AU35" i="4"/>
  <c r="AU37" i="4"/>
  <c r="AV32" i="4"/>
  <c r="AV33" i="4"/>
  <c r="AV34" i="4"/>
  <c r="AV35" i="4"/>
  <c r="AV37" i="4"/>
  <c r="AW32" i="4"/>
  <c r="AW33" i="4"/>
  <c r="AW34" i="4"/>
  <c r="AW35" i="4"/>
  <c r="AW37" i="4"/>
  <c r="AO33" i="4"/>
  <c r="AO34" i="4"/>
  <c r="AO35" i="4"/>
  <c r="L23" i="4"/>
  <c r="M23" i="4"/>
  <c r="K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S23" i="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26" i="14"/>
  <c r="C5" i="16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3" i="14"/>
  <c r="AO23" i="4"/>
  <c r="BA23" i="4"/>
  <c r="BB23" i="4"/>
  <c r="BC23" i="4"/>
  <c r="BD23" i="4"/>
  <c r="AR23" i="4"/>
  <c r="AT23" i="4"/>
  <c r="AD23" i="4"/>
  <c r="AE23" i="4"/>
  <c r="AF23" i="4"/>
  <c r="AG23" i="4"/>
  <c r="AH23" i="4"/>
  <c r="S4" i="8"/>
  <c r="Y4" i="8" s="1"/>
  <c r="S5" i="8"/>
  <c r="Y5" i="8" s="1"/>
  <c r="S6" i="8"/>
  <c r="Y6" i="8" s="1"/>
  <c r="S7" i="8"/>
  <c r="Y7" i="8" s="1"/>
  <c r="S8" i="8"/>
  <c r="Y8" i="8" s="1"/>
  <c r="S9" i="8"/>
  <c r="Y9" i="8" s="1"/>
  <c r="AD9" i="8"/>
  <c r="AD8" i="8"/>
  <c r="AD7" i="8"/>
  <c r="AD6" i="8"/>
  <c r="AD5" i="8"/>
  <c r="AL23" i="4"/>
  <c r="AK23" i="4"/>
  <c r="AA9" i="8"/>
  <c r="AC9" i="8" s="1"/>
  <c r="AC4" i="8"/>
  <c r="AA5" i="8"/>
  <c r="AC5" i="8" s="1"/>
  <c r="AA6" i="8"/>
  <c r="AC6" i="8" s="1"/>
  <c r="AA7" i="8"/>
  <c r="AC7" i="8" s="1"/>
  <c r="AA8" i="8"/>
  <c r="P10" i="8"/>
  <c r="O10" i="8"/>
  <c r="N10" i="8"/>
  <c r="BF23" i="4"/>
  <c r="BE23" i="4"/>
  <c r="AZ23" i="4"/>
  <c r="AY23" i="4"/>
  <c r="AU23" i="4"/>
  <c r="AV23" i="4"/>
  <c r="Q10" i="8"/>
  <c r="J23" i="4"/>
  <c r="I23" i="4"/>
  <c r="D23" i="4"/>
  <c r="E23" i="4"/>
  <c r="F23" i="4"/>
  <c r="G23" i="4"/>
  <c r="H23" i="4"/>
  <c r="C23" i="4"/>
  <c r="AQ23" i="4"/>
  <c r="AW23" i="4"/>
  <c r="AJ23" i="4"/>
  <c r="AM23" i="4"/>
  <c r="AI23" i="4"/>
  <c r="AC23" i="4"/>
  <c r="AP23" i="4"/>
  <c r="R10" i="8"/>
  <c r="J10" i="8"/>
  <c r="I10" i="8"/>
  <c r="H10" i="8"/>
  <c r="G10" i="8"/>
  <c r="F10" i="8"/>
  <c r="E10" i="8"/>
  <c r="D10" i="8"/>
  <c r="C10" i="8"/>
  <c r="T20" i="8"/>
  <c r="AA10" i="8" l="1"/>
  <c r="Z5" i="8"/>
  <c r="AE5" i="8" s="1"/>
  <c r="AI5" i="8"/>
  <c r="AF5" i="8"/>
  <c r="AD10" i="8"/>
  <c r="AC8" i="8"/>
  <c r="AH5" i="8"/>
  <c r="BK5" i="4"/>
  <c r="BL5" i="4" s="1"/>
  <c r="BK9" i="4"/>
  <c r="BL9" i="4" s="1"/>
  <c r="BK18" i="4"/>
  <c r="BL18" i="4" s="1"/>
  <c r="BK21" i="4"/>
  <c r="BL21" i="4" s="1"/>
  <c r="AU39" i="4"/>
  <c r="BK7" i="4"/>
  <c r="BL7" i="4" s="1"/>
  <c r="BK12" i="4"/>
  <c r="BL12" i="4" s="1"/>
  <c r="BK8" i="4"/>
  <c r="BL8" i="4" s="1"/>
  <c r="BK13" i="4"/>
  <c r="BL13" i="4" s="1"/>
  <c r="BK6" i="4"/>
  <c r="BL6" i="4" s="1"/>
  <c r="BK11" i="4"/>
  <c r="BL11" i="4" s="1"/>
  <c r="BK22" i="4"/>
  <c r="BL22" i="4" s="1"/>
  <c r="BK4" i="4"/>
  <c r="BL4" i="4" s="1"/>
  <c r="AV39" i="4"/>
  <c r="AO39" i="4"/>
  <c r="AQ39" i="4"/>
  <c r="AP39" i="4"/>
  <c r="T29" i="4"/>
  <c r="BO19" i="4" s="1"/>
  <c r="Z9" i="8"/>
  <c r="AE9" i="8" s="1"/>
  <c r="AI9" i="8"/>
  <c r="AF9" i="8"/>
  <c r="AH9" i="8"/>
  <c r="AH7" i="8"/>
  <c r="AF7" i="8"/>
  <c r="Z7" i="8"/>
  <c r="AE7" i="8" s="1"/>
  <c r="AI7" i="8"/>
  <c r="AH4" i="8"/>
  <c r="Z4" i="8"/>
  <c r="AE4" i="8" s="1"/>
  <c r="AF4" i="8"/>
  <c r="AI4" i="8"/>
  <c r="AI8" i="8"/>
  <c r="Z8" i="8"/>
  <c r="AE8" i="8" s="1"/>
  <c r="AF8" i="8"/>
  <c r="AH8" i="8"/>
  <c r="AI6" i="8"/>
  <c r="AF6" i="8"/>
  <c r="Z6" i="8"/>
  <c r="AE6" i="8" s="1"/>
  <c r="AH6" i="8"/>
  <c r="AC10" i="8"/>
  <c r="AT39" i="4"/>
  <c r="AR39" i="4"/>
  <c r="AW39" i="4"/>
  <c r="AS39" i="4"/>
  <c r="BO20" i="4" l="1"/>
  <c r="BO14" i="4"/>
  <c r="BO15" i="4"/>
  <c r="BO16" i="4"/>
  <c r="BO17" i="4"/>
  <c r="BO10" i="4"/>
  <c r="BM4" i="4"/>
  <c r="BO22" i="4"/>
  <c r="BO5" i="4"/>
  <c r="BO8" i="4"/>
  <c r="BO18" i="4"/>
  <c r="BO7" i="4"/>
  <c r="BO13" i="4"/>
  <c r="BO12" i="4"/>
  <c r="BO6" i="4"/>
  <c r="BO11" i="4"/>
  <c r="BO9" i="4"/>
  <c r="BO21" i="4"/>
  <c r="BK23" i="4"/>
  <c r="AE10" i="8"/>
  <c r="BL23" i="4"/>
  <c r="AH10" i="8"/>
  <c r="BO4" i="4"/>
</calcChain>
</file>

<file path=xl/sharedStrings.xml><?xml version="1.0" encoding="utf-8"?>
<sst xmlns="http://schemas.openxmlformats.org/spreadsheetml/2006/main" count="1349" uniqueCount="654">
  <si>
    <t>Лаб.работы</t>
  </si>
  <si>
    <t>Сумма</t>
  </si>
  <si>
    <t>Фамилия</t>
  </si>
  <si>
    <t>Сам.работы</t>
  </si>
  <si>
    <t>Собеседования</t>
  </si>
  <si>
    <t>К/раб</t>
  </si>
  <si>
    <t>№</t>
  </si>
  <si>
    <t>1 семестр</t>
  </si>
  <si>
    <t>Итог
сумма</t>
  </si>
  <si>
    <t>Атт
1</t>
  </si>
  <si>
    <t>Атт
2</t>
  </si>
  <si>
    <t>Сумма
к атт 1</t>
  </si>
  <si>
    <t>Сумма
к атт 2</t>
  </si>
  <si>
    <t>зачет</t>
  </si>
  <si>
    <t>Экз</t>
  </si>
  <si>
    <t>2 семестр</t>
  </si>
  <si>
    <t>Баллы на оценку:</t>
  </si>
  <si>
    <t>Тема</t>
  </si>
  <si>
    <t>Средний балл</t>
  </si>
  <si>
    <t>Доп</t>
  </si>
  <si>
    <t>балл</t>
  </si>
  <si>
    <t>Отр</t>
  </si>
  <si>
    <t>Доп
баллы</t>
  </si>
  <si>
    <t>Int-Э</t>
  </si>
  <si>
    <t>Контр-щие программы</t>
  </si>
  <si>
    <t>До зачета</t>
  </si>
  <si>
    <t>%</t>
  </si>
  <si>
    <t>лкв</t>
  </si>
  <si>
    <t>rnd</t>
  </si>
  <si>
    <t>set</t>
  </si>
  <si>
    <t>rec</t>
  </si>
  <si>
    <t>file</t>
  </si>
  <si>
    <t>max=10</t>
  </si>
  <si>
    <t>text</t>
  </si>
  <si>
    <t>из 32</t>
  </si>
  <si>
    <t>:=</t>
  </si>
  <si>
    <t>if</t>
  </si>
  <si>
    <t>case</t>
  </si>
  <si>
    <t>for</t>
  </si>
  <si>
    <t>while</t>
  </si>
  <si>
    <t>arr</t>
  </si>
  <si>
    <t>arr2</t>
  </si>
  <si>
    <t>arr1</t>
  </si>
  <si>
    <t>str</t>
  </si>
  <si>
    <t>polinoms</t>
  </si>
  <si>
    <t>сем</t>
  </si>
  <si>
    <t>Ахапкин Николай Алексеевич</t>
  </si>
  <si>
    <t>Белов Илья Вениаминович</t>
  </si>
  <si>
    <t>Козлова Екатерина Евгеньевна</t>
  </si>
  <si>
    <t>Корекина Юлия Владимировна</t>
  </si>
  <si>
    <t>Корнюшкин Антон Васильевич</t>
  </si>
  <si>
    <t>Коротыгина Ирина Сергеевна</t>
  </si>
  <si>
    <t>Куликова Виктория Владимировна</t>
  </si>
  <si>
    <t>Лапшин Андрей Евгеньевич</t>
  </si>
  <si>
    <t>Лапшина Нина Николаевна</t>
  </si>
  <si>
    <t>Лушников Иван Сергеевич</t>
  </si>
  <si>
    <t>Маликов Сергей Владимирович</t>
  </si>
  <si>
    <t>Малышев Андрей Дмитриевич</t>
  </si>
  <si>
    <t>Малявин Вадим Юрьевич</t>
  </si>
  <si>
    <t>Никифорова Вероника Александровна</t>
  </si>
  <si>
    <t>Поцелуева Анна Александровна</t>
  </si>
  <si>
    <t>Рыбаков Виталий Олегович</t>
  </si>
  <si>
    <t>Серова Юлия Владимировна</t>
  </si>
  <si>
    <t>Скрибакова Ксения Александровна</t>
  </si>
  <si>
    <t>Смирнов Иван Андреевич</t>
  </si>
  <si>
    <t>Тимохина Анастасия Сергеевна</t>
  </si>
  <si>
    <t>№ лаб.работы ы методичке</t>
  </si>
  <si>
    <t>ск</t>
  </si>
  <si>
    <t>тчк</t>
  </si>
  <si>
    <t>пр</t>
  </si>
  <si>
    <t>re2</t>
  </si>
  <si>
    <t>f1</t>
  </si>
  <si>
    <t>f2</t>
  </si>
  <si>
    <t>fun</t>
  </si>
  <si>
    <t>+set</t>
  </si>
  <si>
    <t>Дата</t>
  </si>
  <si>
    <t>Вид занятий</t>
  </si>
  <si>
    <t>Неделя
обучения</t>
  </si>
  <si>
    <t>На 24 сентября</t>
  </si>
  <si>
    <t>ФИО</t>
  </si>
  <si>
    <t>Текущий норматив на оценку 3</t>
  </si>
  <si>
    <t>Текущий норматив на оценку 4</t>
  </si>
  <si>
    <t>Максимум</t>
  </si>
  <si>
    <t>Текущий норматив на оценку 5</t>
  </si>
  <si>
    <t>Текущая оценка за работу</t>
  </si>
  <si>
    <t>для ориентира студентов</t>
  </si>
  <si>
    <t>на 5 октября</t>
  </si>
  <si>
    <t>Ранг</t>
  </si>
  <si>
    <t>filе</t>
  </si>
  <si>
    <t>Уровень задания</t>
  </si>
  <si>
    <t>Всем
одинаково</t>
  </si>
  <si>
    <t>Лабораторные работы (номер по порядку)</t>
  </si>
  <si>
    <t>БАЛЛЫ</t>
  </si>
  <si>
    <t>Оценка</t>
  </si>
  <si>
    <t>К/П</t>
  </si>
  <si>
    <t>К/Р</t>
  </si>
  <si>
    <t>С/Р</t>
  </si>
  <si>
    <t>Л/Р</t>
  </si>
  <si>
    <t>не явился</t>
  </si>
  <si>
    <t>от+2 до+4</t>
  </si>
  <si>
    <t>Замечание:</t>
  </si>
  <si>
    <t>б) при пропуске самостоятельной работы или контролирующей программы выставляется балл (-2)
 (независимо от причины пропуска).</t>
  </si>
  <si>
    <t>а) при отработке пропущенных лабораторных работ оценка снижается на 1 балл
(независимо от причины пропуска).</t>
  </si>
  <si>
    <t>Табличные величины на алгоритмическом языке и Паскале.</t>
  </si>
  <si>
    <t>Организационные вопросы. Интерфейс Турбопаскаля 7.0 и Языка Школьного Алгоритмического (среда Кумир).</t>
  </si>
  <si>
    <t>Рабочий план учебного процесса в осеннем семестре 2010/11 учебного года</t>
  </si>
  <si>
    <t>Программа осваивается в сокращенные сроки обучения</t>
  </si>
  <si>
    <r>
      <t>учебного года на 1-м курсе специальности «Информатика» (</t>
    </r>
    <r>
      <rPr>
        <b/>
        <sz val="14"/>
        <rFont val="Times New Roman"/>
        <family val="1"/>
        <charset val="204"/>
      </rPr>
      <t>ГРУППА 214)</t>
    </r>
  </si>
  <si>
    <t>Команды ветвления и выбора.</t>
  </si>
  <si>
    <t>8-9</t>
  </si>
  <si>
    <r>
      <t>Дисциплина "</t>
    </r>
    <r>
      <rPr>
        <b/>
        <sz val="14"/>
        <rFont val="Times New Roman"/>
        <family val="1"/>
        <charset val="204"/>
      </rPr>
      <t>Языки и методы программировани</t>
    </r>
    <r>
      <rPr>
        <sz val="14"/>
        <rFont val="Times New Roman"/>
        <family val="1"/>
        <charset val="204"/>
      </rPr>
      <t>я"</t>
    </r>
  </si>
  <si>
    <t>Лабораторные работы (50 часов)</t>
  </si>
  <si>
    <t>Знакомство с клавиатурой и организацией работы в среде Турбопаскаль.</t>
  </si>
  <si>
    <t>Команды присваивания, ввода и вывода на языке Паскаль. Редактирование и исполнение программ в среде Турбопаскаль</t>
  </si>
  <si>
    <t xml:space="preserve">Команды ветвления и повторения. </t>
  </si>
  <si>
    <t xml:space="preserve">Команды повторения. </t>
  </si>
  <si>
    <t>Работа с двумерными массивами.</t>
  </si>
  <si>
    <t xml:space="preserve">Обработка литерных величин. </t>
  </si>
  <si>
    <t xml:space="preserve">Обработка литерных величин ( + процедуры). </t>
  </si>
  <si>
    <t xml:space="preserve">Многочлены ( + процедуры ). </t>
  </si>
  <si>
    <t>Выражения логического типа. Условия. Команды ветвления и выбора.</t>
  </si>
  <si>
    <t xml:space="preserve">Команда присваивания на алгоритмическом языке и Паскале.Величина. Типы и свойтва величин.Формы представления данных. Команды ввода и вывода. </t>
  </si>
  <si>
    <t>Обработка литерных величин на алгоритмическом языке. Обработка литерных величин на Паскале. Реализация основных алгоритмов обработки литерных величин в приложениях.</t>
  </si>
  <si>
    <t>Файлы.</t>
  </si>
  <si>
    <t>15-19</t>
  </si>
  <si>
    <t>10-11</t>
  </si>
  <si>
    <t>12-13</t>
  </si>
  <si>
    <t>22-23</t>
  </si>
  <si>
    <t>24-25</t>
  </si>
  <si>
    <t>14-15</t>
  </si>
  <si>
    <t>Лекции (30 часов)</t>
  </si>
  <si>
    <t>Датчик псевдослучайных величин. Оргинизация простейших тестовых программ.</t>
  </si>
  <si>
    <t>Множества.</t>
  </si>
  <si>
    <t>Корёкина Юлия Владимировна</t>
  </si>
  <si>
    <t>Распределение баллов за сам.раб.</t>
  </si>
  <si>
    <t>ar2</t>
  </si>
  <si>
    <t>не писали</t>
  </si>
  <si>
    <t>всего в группе</t>
  </si>
  <si>
    <t>На 27 октября</t>
  </si>
  <si>
    <t>Работа с массивами на языке Паскаль.</t>
  </si>
  <si>
    <t>Обработка двумерных массивов с использованием свпомогательных алгоритмов.</t>
  </si>
  <si>
    <t>Программирование решений геометрических задач.</t>
  </si>
  <si>
    <t>Датчик псевдослучайных величин.</t>
  </si>
  <si>
    <t>Записи и их свойства.</t>
  </si>
  <si>
    <t>Различные формы команды повторения. Итерационные вычисления. Метод флажков.</t>
  </si>
  <si>
    <t>Вспомогательные алгоритмы и функции на алгоритмическом языке. Процедуры и функции на языке turbopascal. Понятие структурного программирования.</t>
  </si>
  <si>
    <t>Процедурный подход к решению математических задач на примере задач аналитической геометрии, алгебры многочленов и теории чисел. Рекурсивные алгоритмы.</t>
  </si>
  <si>
    <t>Записи и их свойства. Методы обработки статистических данных.</t>
  </si>
  <si>
    <t>Файлы, их виды, алгоритмы работы с файлами.</t>
  </si>
  <si>
    <t>от-4 до -2</t>
  </si>
  <si>
    <t>на 13 ноября</t>
  </si>
  <si>
    <t>+</t>
  </si>
  <si>
    <t>На 1 декабря</t>
  </si>
  <si>
    <t>отч</t>
  </si>
  <si>
    <t>Ахапкин</t>
  </si>
  <si>
    <t>Белов</t>
  </si>
  <si>
    <t>Корёкина</t>
  </si>
  <si>
    <t>Коротыгина</t>
  </si>
  <si>
    <t>Куликова</t>
  </si>
  <si>
    <t>Лапшин</t>
  </si>
  <si>
    <t>Лапшина</t>
  </si>
  <si>
    <t>Маликов</t>
  </si>
  <si>
    <t>Малышев</t>
  </si>
  <si>
    <t>Поцелуева</t>
  </si>
  <si>
    <t>Серова</t>
  </si>
  <si>
    <t>Скрибакова</t>
  </si>
  <si>
    <t>Смирнов</t>
  </si>
  <si>
    <t>Тимохина</t>
  </si>
  <si>
    <t>номер</t>
  </si>
  <si>
    <t>задача</t>
  </si>
  <si>
    <t>сложность</t>
  </si>
  <si>
    <t xml:space="preserve">Статистика </t>
  </si>
  <si>
    <t xml:space="preserve">Домашнее задание </t>
  </si>
  <si>
    <t xml:space="preserve">Быки и коровы </t>
  </si>
  <si>
    <t xml:space="preserve">НОК </t>
  </si>
  <si>
    <t xml:space="preserve">Поле чудес </t>
  </si>
  <si>
    <t xml:space="preserve">Ферзь, ладья и конь </t>
  </si>
  <si>
    <t xml:space="preserve">Пилообразная последовательность </t>
  </si>
  <si>
    <t xml:space="preserve">Художник </t>
  </si>
  <si>
    <t xml:space="preserve">Компьютерная игра </t>
  </si>
  <si>
    <t xml:space="preserve">Часы </t>
  </si>
  <si>
    <t xml:space="preserve">Годовой баланс </t>
  </si>
  <si>
    <t xml:space="preserve">Постулат Бертрана </t>
  </si>
  <si>
    <t xml:space="preserve">Сжимающий оператор </t>
  </si>
  <si>
    <t xml:space="preserve">Волосатый бизнес </t>
  </si>
  <si>
    <t xml:space="preserve">2^N </t>
  </si>
  <si>
    <t xml:space="preserve">Цифровая сортировка </t>
  </si>
  <si>
    <t xml:space="preserve">Наилучший делитель </t>
  </si>
  <si>
    <t xml:space="preserve">Наихудший делитель </t>
  </si>
  <si>
    <t xml:space="preserve">Шаблоны </t>
  </si>
  <si>
    <t xml:space="preserve">Факториалы!!! </t>
  </si>
  <si>
    <t xml:space="preserve">Раскраска таблицы умножения </t>
  </si>
  <si>
    <t xml:space="preserve">Теория игр </t>
  </si>
  <si>
    <t xml:space="preserve">Фонарики </t>
  </si>
  <si>
    <t xml:space="preserve">Jивой Jурнал </t>
  </si>
  <si>
    <t xml:space="preserve">Компьютерная сеть </t>
  </si>
  <si>
    <t xml:space="preserve">Проверка на симпатичность </t>
  </si>
  <si>
    <t xml:space="preserve">Несложное вычисление </t>
  </si>
  <si>
    <t xml:space="preserve">Сверхпростые числа </t>
  </si>
  <si>
    <t xml:space="preserve">Простой ряд </t>
  </si>
  <si>
    <t xml:space="preserve">Расстояние Хэмминга </t>
  </si>
  <si>
    <t xml:space="preserve">Маска подсетей </t>
  </si>
  <si>
    <t xml:space="preserve">Дом - Школа - Дом </t>
  </si>
  <si>
    <t xml:space="preserve">N-угольное колесо </t>
  </si>
  <si>
    <t xml:space="preserve">Степень строки </t>
  </si>
  <si>
    <t xml:space="preserve">Расшифровка </t>
  </si>
  <si>
    <t xml:space="preserve">Прыжки с шестом </t>
  </si>
  <si>
    <t xml:space="preserve">Последняя цифра A^B </t>
  </si>
  <si>
    <t xml:space="preserve">Тождество </t>
  </si>
  <si>
    <t xml:space="preserve">Пересечение множеств </t>
  </si>
  <si>
    <t xml:space="preserve">Выпуклая оболочка </t>
  </si>
  <si>
    <t xml:space="preserve">Единичный НОД </t>
  </si>
  <si>
    <t xml:space="preserve">Строки - 2 </t>
  </si>
  <si>
    <t xml:space="preserve">Судоку </t>
  </si>
  <si>
    <t xml:space="preserve">Быстрый поезд </t>
  </si>
  <si>
    <t xml:space="preserve">Треугольные страны </t>
  </si>
  <si>
    <t xml:space="preserve">Две последовательности </t>
  </si>
  <si>
    <t xml:space="preserve">Боги </t>
  </si>
  <si>
    <t xml:space="preserve">Принц и дракон </t>
  </si>
  <si>
    <t xml:space="preserve">Нумеролог </t>
  </si>
  <si>
    <t xml:space="preserve">Игра в числа </t>
  </si>
  <si>
    <t xml:space="preserve">Треугольник </t>
  </si>
  <si>
    <t xml:space="preserve">Снова A+B </t>
  </si>
  <si>
    <t xml:space="preserve">Без двух нулей подряд </t>
  </si>
  <si>
    <t xml:space="preserve">Минимальный путь в таблице </t>
  </si>
  <si>
    <t xml:space="preserve">Гвоздики </t>
  </si>
  <si>
    <t xml:space="preserve">Максимальная подпоследовательность </t>
  </si>
  <si>
    <t xml:space="preserve">Светофорчики </t>
  </si>
  <si>
    <t xml:space="preserve">Цветной дождь </t>
  </si>
  <si>
    <t xml:space="preserve">Издевательство </t>
  </si>
  <si>
    <t xml:space="preserve">Алгоритм Флойда </t>
  </si>
  <si>
    <t xml:space="preserve">Алгоритм Флойда - 2 </t>
  </si>
  <si>
    <t xml:space="preserve">Алгоритм Форда-Беллмана </t>
  </si>
  <si>
    <t xml:space="preserve">A*B </t>
  </si>
  <si>
    <t xml:space="preserve">Обратная перестановка </t>
  </si>
  <si>
    <t xml:space="preserve">Уравнение для 5 класса! </t>
  </si>
  <si>
    <t xml:space="preserve">Счастливый билет - 2 </t>
  </si>
  <si>
    <t xml:space="preserve">Только вправо или вниз </t>
  </si>
  <si>
    <t xml:space="preserve">Сообщество роботов </t>
  </si>
  <si>
    <t xml:space="preserve">Натуральный ряд чисел </t>
  </si>
  <si>
    <t xml:space="preserve">Магазин </t>
  </si>
  <si>
    <t xml:space="preserve">Разложение числа </t>
  </si>
  <si>
    <t xml:space="preserve">Деление с остатком </t>
  </si>
  <si>
    <t xml:space="preserve">Число - палиндром </t>
  </si>
  <si>
    <t xml:space="preserve">Свадьба </t>
  </si>
  <si>
    <t xml:space="preserve">Наручные часы </t>
  </si>
  <si>
    <t xml:space="preserve">Прямоугольник - 2 </t>
  </si>
  <si>
    <t xml:space="preserve">Рабочее время </t>
  </si>
  <si>
    <t xml:space="preserve">Скачки </t>
  </si>
  <si>
    <t xml:space="preserve">Поиск прямоугольников </t>
  </si>
  <si>
    <t xml:space="preserve">Спираль </t>
  </si>
  <si>
    <t xml:space="preserve">Поиск подстроки </t>
  </si>
  <si>
    <t xml:space="preserve">Сдвиг текста </t>
  </si>
  <si>
    <t xml:space="preserve">Таймер </t>
  </si>
  <si>
    <t xml:space="preserve">Клад </t>
  </si>
  <si>
    <t xml:space="preserve">Забавная игра </t>
  </si>
  <si>
    <t xml:space="preserve">Наибольшее произведение </t>
  </si>
  <si>
    <t xml:space="preserve">Валютные махинации </t>
  </si>
  <si>
    <t xml:space="preserve">Распаковка строки </t>
  </si>
  <si>
    <t xml:space="preserve">Сапер </t>
  </si>
  <si>
    <t xml:space="preserve">Робот К-79 </t>
  </si>
  <si>
    <t xml:space="preserve">Головоломка </t>
  </si>
  <si>
    <t xml:space="preserve">Праздники </t>
  </si>
  <si>
    <t xml:space="preserve">Билетики </t>
  </si>
  <si>
    <t xml:space="preserve">Вагоны </t>
  </si>
  <si>
    <t xml:space="preserve">Двоякие числа </t>
  </si>
  <si>
    <t xml:space="preserve">Сортировка масс </t>
  </si>
  <si>
    <t xml:space="preserve">Часы с боем </t>
  </si>
  <si>
    <t xml:space="preserve">Выборы жрецов </t>
  </si>
  <si>
    <t xml:space="preserve">Гексагон </t>
  </si>
  <si>
    <t xml:space="preserve">Шахматная доска </t>
  </si>
  <si>
    <t xml:space="preserve">Кассы </t>
  </si>
  <si>
    <t xml:space="preserve">Ксерокопии </t>
  </si>
  <si>
    <t xml:space="preserve">Сумма максимума и минимума </t>
  </si>
  <si>
    <t xml:space="preserve">Вычеркивание </t>
  </si>
  <si>
    <t xml:space="preserve">Дружные числа </t>
  </si>
  <si>
    <t xml:space="preserve">Разбиение на части </t>
  </si>
  <si>
    <t xml:space="preserve">Школьная алгебра </t>
  </si>
  <si>
    <t xml:space="preserve">Вычислительная биология </t>
  </si>
  <si>
    <t xml:space="preserve">Игра с монеткой </t>
  </si>
  <si>
    <t xml:space="preserve">Рунные слова </t>
  </si>
  <si>
    <t xml:space="preserve">Костер </t>
  </si>
  <si>
    <t xml:space="preserve">Больше-меньше - 2 </t>
  </si>
  <si>
    <t xml:space="preserve">Профессор </t>
  </si>
  <si>
    <t xml:space="preserve">Словарь </t>
  </si>
  <si>
    <t xml:space="preserve">Простой цифровой корень </t>
  </si>
  <si>
    <t xml:space="preserve">Шифровка </t>
  </si>
  <si>
    <t xml:space="preserve">Лиса Алиса и кот Базилио </t>
  </si>
  <si>
    <t xml:space="preserve">Стрелок </t>
  </si>
  <si>
    <t xml:space="preserve">Радар </t>
  </si>
  <si>
    <t xml:space="preserve">Цифры </t>
  </si>
  <si>
    <t xml:space="preserve">К-удивительные числа </t>
  </si>
  <si>
    <t xml:space="preserve">Рамка из клеток </t>
  </si>
  <si>
    <t xml:space="preserve">Ежеминутные автобусы </t>
  </si>
  <si>
    <t xml:space="preserve">Лексикографический порядок чисел </t>
  </si>
  <si>
    <t xml:space="preserve">Наименьшая система счисления </t>
  </si>
  <si>
    <t xml:space="preserve">Телеграфный перевод </t>
  </si>
  <si>
    <t xml:space="preserve">Подарки Деда Мороза </t>
  </si>
  <si>
    <t xml:space="preserve">Следующее число </t>
  </si>
  <si>
    <t xml:space="preserve">Коридор </t>
  </si>
  <si>
    <t xml:space="preserve">Разные цифры </t>
  </si>
  <si>
    <t xml:space="preserve">Слово </t>
  </si>
  <si>
    <t xml:space="preserve">Гипотеза Гольдбаха </t>
  </si>
  <si>
    <t xml:space="preserve">Мы с конем вдвоем по полю пойдем </t>
  </si>
  <si>
    <t xml:space="preserve">Преобразование последовательности - 2 </t>
  </si>
  <si>
    <t xml:space="preserve">Точки на костях Домино </t>
  </si>
  <si>
    <t xml:space="preserve">Лесенка-2 </t>
  </si>
  <si>
    <t xml:space="preserve">Телепортация </t>
  </si>
  <si>
    <t xml:space="preserve">Время прибытия </t>
  </si>
  <si>
    <t xml:space="preserve">Общие цифры </t>
  </si>
  <si>
    <t xml:space="preserve">Мероприятие </t>
  </si>
  <si>
    <t xml:space="preserve">Числовая последовательность </t>
  </si>
  <si>
    <t xml:space="preserve">Укладка плиток </t>
  </si>
  <si>
    <t xml:space="preserve">Ближайшие точки </t>
  </si>
  <si>
    <t xml:space="preserve">Покер </t>
  </si>
  <si>
    <t xml:space="preserve">Простые числа </t>
  </si>
  <si>
    <t xml:space="preserve">Дробь </t>
  </si>
  <si>
    <t xml:space="preserve">Разложение на простые множители </t>
  </si>
  <si>
    <t xml:space="preserve">Делимость на 11 </t>
  </si>
  <si>
    <t xml:space="preserve">Змейка - 2 </t>
  </si>
  <si>
    <t xml:space="preserve">Максимальная тройка </t>
  </si>
  <si>
    <t xml:space="preserve">Маршрут </t>
  </si>
  <si>
    <t xml:space="preserve">День рождения - 2 </t>
  </si>
  <si>
    <t xml:space="preserve">Красивые числа - 2 </t>
  </si>
  <si>
    <t xml:space="preserve">Развлечения с измерителем </t>
  </si>
  <si>
    <t xml:space="preserve">Генерация тестов </t>
  </si>
  <si>
    <t xml:space="preserve">Седловые точки </t>
  </si>
  <si>
    <t xml:space="preserve">Взлом хеш-функции </t>
  </si>
  <si>
    <t xml:space="preserve">Сдвиг перестановки </t>
  </si>
  <si>
    <t xml:space="preserve">Апельсины </t>
  </si>
  <si>
    <t xml:space="preserve">Произведение цифр - 2 </t>
  </si>
  <si>
    <t xml:space="preserve">Сумма - 2 </t>
  </si>
  <si>
    <t xml:space="preserve">Жук </t>
  </si>
  <si>
    <t xml:space="preserve">Коробка </t>
  </si>
  <si>
    <t xml:space="preserve">Криптография </t>
  </si>
  <si>
    <t xml:space="preserve">Письмо </t>
  </si>
  <si>
    <t xml:space="preserve">Железная дорога </t>
  </si>
  <si>
    <t xml:space="preserve">Квадратное уравнение </t>
  </si>
  <si>
    <t xml:space="preserve">Ферзь и король </t>
  </si>
  <si>
    <t xml:space="preserve">Подпись </t>
  </si>
  <si>
    <t xml:space="preserve">Шахматный конь </t>
  </si>
  <si>
    <t xml:space="preserve">Даты </t>
  </si>
  <si>
    <t xml:space="preserve">Редактор </t>
  </si>
  <si>
    <t xml:space="preserve">Химическая формула </t>
  </si>
  <si>
    <t xml:space="preserve">Треугольники - 2 </t>
  </si>
  <si>
    <t xml:space="preserve">Упорядоченные дроби </t>
  </si>
  <si>
    <t xml:space="preserve">Закон Амдала </t>
  </si>
  <si>
    <t xml:space="preserve">Биатлон </t>
  </si>
  <si>
    <t xml:space="preserve">Хеш-функция </t>
  </si>
  <si>
    <t xml:space="preserve">Список </t>
  </si>
  <si>
    <t xml:space="preserve">Последняя цифра N! </t>
  </si>
  <si>
    <t xml:space="preserve">Сундук Билли Бонса </t>
  </si>
  <si>
    <t xml:space="preserve">Постоянная Капрекара </t>
  </si>
  <si>
    <t xml:space="preserve">Шифровка - 2 </t>
  </si>
  <si>
    <t xml:space="preserve">Выборы </t>
  </si>
  <si>
    <t xml:space="preserve">Числа </t>
  </si>
  <si>
    <t xml:space="preserve">Число в последовательности </t>
  </si>
  <si>
    <t xml:space="preserve">Подарки </t>
  </si>
  <si>
    <t xml:space="preserve">Арифметическая прогрессия - 2 </t>
  </si>
  <si>
    <t xml:space="preserve">Короткая последовательность </t>
  </si>
  <si>
    <t xml:space="preserve">Рыбаки </t>
  </si>
  <si>
    <t xml:space="preserve">Дни рождения </t>
  </si>
  <si>
    <t xml:space="preserve">Антипалиндром </t>
  </si>
  <si>
    <t xml:space="preserve">Сближение с целью </t>
  </si>
  <si>
    <t xml:space="preserve">Морской бой - 3 </t>
  </si>
  <si>
    <t xml:space="preserve">Двойственная ломаная </t>
  </si>
  <si>
    <t xml:space="preserve">Турист </t>
  </si>
  <si>
    <t xml:space="preserve">Агент </t>
  </si>
  <si>
    <t xml:space="preserve">Задачи на ввод-вывод и арифметические операции </t>
  </si>
  <si>
    <t>Задача B. Следующее и предыдущее</t>
  </si>
  <si>
    <t xml:space="preserve">Задача C. Дележ яблок - 1 </t>
  </si>
  <si>
    <t xml:space="preserve">Задача D. Дележ яблок - 2 </t>
  </si>
  <si>
    <t xml:space="preserve">Задача E. МКАД </t>
  </si>
  <si>
    <t xml:space="preserve">Задача F. Последняя цифра </t>
  </si>
  <si>
    <t xml:space="preserve">Задача G. Число десятков двузначного числа </t>
  </si>
  <si>
    <t xml:space="preserve">Задача H. Число десятков </t>
  </si>
  <si>
    <t xml:space="preserve">Задача I. Сумма цифр </t>
  </si>
  <si>
    <t xml:space="preserve">Задача J. Следующее четное </t>
  </si>
  <si>
    <t xml:space="preserve">Задача L. Электронные часы - 1 </t>
  </si>
  <si>
    <t xml:space="preserve">Задача M. Электронные часы - 2 </t>
  </si>
  <si>
    <t xml:space="preserve">Задача N. Обмен значений </t>
  </si>
  <si>
    <t xml:space="preserve">Задача O. Конец уроков </t>
  </si>
  <si>
    <t xml:space="preserve">Задача P. Стоимость покупки </t>
  </si>
  <si>
    <t xml:space="preserve">Задача Q. Разность времен </t>
  </si>
  <si>
    <t xml:space="preserve">Задача R. Автопробег </t>
  </si>
  <si>
    <t xml:space="preserve">Задача S. Дележ яблок - 3 </t>
  </si>
  <si>
    <t xml:space="preserve">Задача T. Улитка </t>
  </si>
  <si>
    <t xml:space="preserve">Задача U. Симметричное число </t>
  </si>
  <si>
    <t xml:space="preserve">Задача V. Проверьте делимость </t>
  </si>
  <si>
    <t>Задача W. Максимум</t>
  </si>
  <si>
    <t>Условный оператор</t>
  </si>
  <si>
    <t xml:space="preserve">Задача B. Високосный год </t>
  </si>
  <si>
    <t xml:space="preserve">Задача C. Тестирующая система </t>
  </si>
  <si>
    <t xml:space="preserve">Задача D. Знак числа </t>
  </si>
  <si>
    <t xml:space="preserve">Задача E. Какое из чисел больше? </t>
  </si>
  <si>
    <t xml:space="preserve">Задача F. Максимум из трех </t>
  </si>
  <si>
    <t xml:space="preserve">Задача G. Ладья </t>
  </si>
  <si>
    <t xml:space="preserve">Задача H. Слон </t>
  </si>
  <si>
    <t xml:space="preserve">Задача I. Ферзь </t>
  </si>
  <si>
    <t xml:space="preserve">Задача J. Король </t>
  </si>
  <si>
    <t xml:space="preserve">Задача K. Конь </t>
  </si>
  <si>
    <t xml:space="preserve">Задача L. Шоколадка </t>
  </si>
  <si>
    <t xml:space="preserve">Задача M. Фишки </t>
  </si>
  <si>
    <t xml:space="preserve">Задача N. Уравнение </t>
  </si>
  <si>
    <t xml:space="preserve">Задача O. Сложное уравнение </t>
  </si>
  <si>
    <t xml:space="preserve">Задача P. Сдача </t>
  </si>
  <si>
    <t xml:space="preserve">Задача Q. Мороженое </t>
  </si>
  <si>
    <t xml:space="preserve">Задача R. Котлеты </t>
  </si>
  <si>
    <t xml:space="preserve">Задача S. Координатные четверти </t>
  </si>
  <si>
    <t xml:space="preserve">Задача T. Существует ли треугольник? </t>
  </si>
  <si>
    <t xml:space="preserve">Задача U. Количество равных из трех </t>
  </si>
  <si>
    <t xml:space="preserve">Задача V. Квадратное уравнение </t>
  </si>
  <si>
    <t xml:space="preserve">Задача W. Тип треугольника </t>
  </si>
  <si>
    <t xml:space="preserve">Задача X. Коровы </t>
  </si>
  <si>
    <t xml:space="preserve">Задача Y. Билеты на метро </t>
  </si>
  <si>
    <t xml:space="preserve">Задача Z. Билеты на метро - 2 </t>
  </si>
  <si>
    <t xml:space="preserve">Задача AA. Координаты соседей </t>
  </si>
  <si>
    <t xml:space="preserve">Задача AB. Апельсины бочками </t>
  </si>
  <si>
    <t xml:space="preserve">Задача AC. Четные и нечетные числа </t>
  </si>
  <si>
    <t xml:space="preserve">Задача AD. Римская система счисления </t>
  </si>
  <si>
    <t>Задача AE. Упорядочить три числа</t>
  </si>
  <si>
    <t xml:space="preserve">Задача A. Сумма квадратов </t>
  </si>
  <si>
    <t>Оператор for</t>
  </si>
  <si>
    <t xml:space="preserve">Задача D. Степень </t>
  </si>
  <si>
    <t xml:space="preserve">Задача E. Число сочетаний </t>
  </si>
  <si>
    <t xml:space="preserve">Задача F. Степень </t>
  </si>
  <si>
    <t xml:space="preserve">Задача G. Геометрическая прогрессия </t>
  </si>
  <si>
    <t xml:space="preserve">Задача H. Сумма - 1 </t>
  </si>
  <si>
    <t xml:space="preserve">Задача I. Сумма - 2 </t>
  </si>
  <si>
    <t>Задача J. Сумма степеней</t>
  </si>
  <si>
    <t xml:space="preserve">Задача B. Остаток </t>
  </si>
  <si>
    <t xml:space="preserve">Задача C. Квадраты </t>
  </si>
  <si>
    <t xml:space="preserve">Задача H. Делители числа </t>
  </si>
  <si>
    <t xml:space="preserve">Задача I. Количество делителей </t>
  </si>
  <si>
    <t xml:space="preserve">Задача J. Сумма ста </t>
  </si>
  <si>
    <t xml:space="preserve">Задача K. Сумма чисел </t>
  </si>
  <si>
    <t xml:space="preserve"> </t>
  </si>
  <si>
    <t xml:space="preserve">Задача M. Нули </t>
  </si>
  <si>
    <t xml:space="preserve">Задача N. Подсчет чисел </t>
  </si>
  <si>
    <t xml:space="preserve">Задача O. Ноль или не ноль </t>
  </si>
  <si>
    <t xml:space="preserve">Задача P. Уравнение по возрастанию </t>
  </si>
  <si>
    <t xml:space="preserve">Задача Q. Уравнение по убыванию </t>
  </si>
  <si>
    <t xml:space="preserve">Задача R. Количество решений </t>
  </si>
  <si>
    <t>Задача S. ГНЧЭ-1</t>
  </si>
  <si>
    <t>Оператор while</t>
  </si>
  <si>
    <t xml:space="preserve">Задача A. Список квадратов </t>
  </si>
  <si>
    <t xml:space="preserve">Задача B. Сумма цифр числа </t>
  </si>
  <si>
    <t xml:space="preserve">Задача C. Количество нулей </t>
  </si>
  <si>
    <t xml:space="preserve">Задача D. Минимальная и максимальная цифры </t>
  </si>
  <si>
    <t xml:space="preserve">Задача E. Двоичная запись </t>
  </si>
  <si>
    <t xml:space="preserve">Задача F. Обращение числа </t>
  </si>
  <si>
    <t>Задача G. Количество палиндромов</t>
  </si>
  <si>
    <t xml:space="preserve">Задача B. Перевести символ в верхний регистр </t>
  </si>
  <si>
    <t xml:space="preserve">Задача C. Изменить регистр символа </t>
  </si>
  <si>
    <t xml:space="preserve">Задача D. Совпадают ли строки? </t>
  </si>
  <si>
    <t xml:space="preserve">Задача E. Количество слов </t>
  </si>
  <si>
    <t xml:space="preserve">Задача F. Самое длинное слово </t>
  </si>
  <si>
    <t xml:space="preserve">Задача G. Является ли слово палиндромом? </t>
  </si>
  <si>
    <t xml:space="preserve">Задача H. Две одинаковые буквы </t>
  </si>
  <si>
    <t xml:space="preserve">Задача I. Поиск подстроки </t>
  </si>
  <si>
    <t xml:space="preserve">Задача J. Капитан Флинт </t>
  </si>
  <si>
    <t xml:space="preserve">Задача K. Является ли строка палиндромом? </t>
  </si>
  <si>
    <t xml:space="preserve">Задача L. Шифр Юлия </t>
  </si>
  <si>
    <t xml:space="preserve">Задача M. Конвертирование </t>
  </si>
  <si>
    <t xml:space="preserve">Задача N. Удали пробелы </t>
  </si>
  <si>
    <t xml:space="preserve">Задача O. IP-адрес </t>
  </si>
  <si>
    <t xml:space="preserve">Задача P. Идеальный отряд </t>
  </si>
  <si>
    <t xml:space="preserve">Задача Q. Первоклассная задача </t>
  </si>
  <si>
    <t xml:space="preserve">Задача R. Второклассная задача </t>
  </si>
  <si>
    <t>Задача S. Интересный перевод</t>
  </si>
  <si>
    <t>Массивы</t>
  </si>
  <si>
    <t xml:space="preserve">Задача A. A[0], A[2], A[4], ... </t>
  </si>
  <si>
    <t xml:space="preserve">Задача B. Вывести четные элементы </t>
  </si>
  <si>
    <t xml:space="preserve">Задача C. Количество положительных элементов </t>
  </si>
  <si>
    <t xml:space="preserve">Задача D. Количество элементов, больших предыдущего </t>
  </si>
  <si>
    <t xml:space="preserve">Задача E. Есть ли два элемента с одинаковыми знаками </t>
  </si>
  <si>
    <t xml:space="preserve">Задача F. Количество элементов, больших обоих соседей </t>
  </si>
  <si>
    <t xml:space="preserve">Задача G. Переставить элементы в обратном порядке </t>
  </si>
  <si>
    <t xml:space="preserve">Задача H. Переставить соседние элементы </t>
  </si>
  <si>
    <t xml:space="preserve">Задача I. Циклический сдвиг вправо </t>
  </si>
  <si>
    <t xml:space="preserve">Задача J. Максимум в массиве </t>
  </si>
  <si>
    <t xml:space="preserve">Задача K. Количество различных элементов в монотонном массиве </t>
  </si>
  <si>
    <t xml:space="preserve">Задача L. Шеренга </t>
  </si>
  <si>
    <t xml:space="preserve">Задача M. Двойной переворот </t>
  </si>
  <si>
    <t>Задача N. Суперсдвиг</t>
  </si>
  <si>
    <r>
      <t>Символы и строки</t>
    </r>
    <r>
      <rPr>
        <sz val="10"/>
        <rFont val="Arial"/>
        <family val="2"/>
        <charset val="204"/>
      </rPr>
      <t xml:space="preserve"> </t>
    </r>
  </si>
  <si>
    <t>mccme</t>
  </si>
  <si>
    <t>Задачи с сайта</t>
  </si>
  <si>
    <t>На 18 декабря</t>
  </si>
  <si>
    <t>Зачет 10.01.2011</t>
  </si>
  <si>
    <t>Вопросы к экзамену по курсу ДГШКИ</t>
  </si>
  <si>
    <t>(раздел «Языки и методы программирования).</t>
  </si>
  <si>
    <r>
      <t>1.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Величина (имя, тип, значение). Аргументы и результаты в алгоритме. Общая структура программы на ЯША и языке Паскаль, основные части раздела описаний, компиляция и исполнение программы, просмотр результатов работы.</t>
    </r>
  </si>
  <si>
    <r>
      <t>2.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Понятие и основные свойства переменной. Примеры стандартных и определяемых типов.</t>
    </r>
  </si>
  <si>
    <r>
      <t>3.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Целочисленные переменные различных типов и действия с ними. Понятие целочисленного выражения. Примеры.</t>
    </r>
  </si>
  <si>
    <r>
      <t>4.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Вещественные переменные, действия с ними. Понятие вещественного выражения. Примеры.</t>
    </r>
  </si>
  <si>
    <r>
      <t>5.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Представление текстовой информации в ЭВМ. Строковые и символьные переменные и действия с ними. Понятие строкового выражения. Примеры.</t>
    </r>
  </si>
  <si>
    <r>
      <t>6.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Логические переменные и действия с ними. Понятие логического выражения. Примеры.</t>
    </r>
  </si>
  <si>
    <r>
      <t>7.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вывода информации. Общий вид, вариации, примеры.</t>
    </r>
  </si>
  <si>
    <r>
      <t>8.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Команда ввода информации. Общий вид, вариации, примеры.</t>
    </r>
  </si>
  <si>
    <r>
      <t>9.</t>
    </r>
    <r>
      <rPr>
        <sz val="7"/>
        <rFont val="Times New Roman"/>
        <family val="1"/>
        <charset val="204"/>
      </rPr>
      <t xml:space="preserve">        </t>
    </r>
    <r>
      <rPr>
        <sz val="10"/>
        <rFont val="Times New Roman"/>
        <family val="1"/>
        <charset val="204"/>
      </rPr>
      <t>Дополнительные возможности управления выводом текстовой информации на экране (очистка экрана, перемещение курсора по экрану, размеры экрана в текстовом режиме, дополнительно – управление цветом текста и фона). Примеры.</t>
    </r>
  </si>
  <si>
    <r>
      <t>10.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присваивания. Общий вид, правила исполнения, примеры.</t>
    </r>
  </si>
  <si>
    <r>
      <t>11.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ветвления. Общий вид, вариации, правила исполнения, примеры.</t>
    </r>
  </si>
  <si>
    <r>
      <t>12.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выбора на ЯША и языке Паскаль. Общий вид, правила исполнения, примеры. Связь команд ветвления и выбора на ЯША и языке Паскаль.</t>
    </r>
  </si>
  <si>
    <r>
      <t>13.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Различные формы и смысл применения команд повторения на ЯША и языке Паскаль.</t>
    </r>
  </si>
  <si>
    <r>
      <t>14.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WHILE. Общий вид, правила исполнения, примеры. Связь с командами REPEAT и FOR.</t>
    </r>
  </si>
  <si>
    <r>
      <t>15.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REPEAT. Общий вид, правила исполнения, примеры. Связь с командами REPEAT и WHILE.</t>
    </r>
  </si>
  <si>
    <r>
      <t>16.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Команда повторения FOR. Общий вид, вариации, правила исполнения, примеры. Связь команд REPEAT и WHILE.</t>
    </r>
  </si>
  <si>
    <r>
      <t>17.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и основные свойства табличных величин (массивов). Примеры табличных величин (много) и их описания (два варианта) на ЯША и языке Паскаль. Формальные и фактические размеры.</t>
    </r>
  </si>
  <si>
    <r>
      <t>18.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Обращение к элементам массивов. Варианты заполнения массивов. Примеры программ.</t>
    </r>
  </si>
  <si>
    <r>
      <t>19.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операций с массивами (копирование, обнуление, удваивание и т.п.).</t>
    </r>
  </si>
  <si>
    <r>
      <t>20.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конструкции работы с массивами (сумма, произведение, счетчик, поиск, максимум, сортировка).</t>
    </r>
  </si>
  <si>
    <r>
      <t>21.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двумерных массивов (ввод, вывод, количество элементов (строк) (столбцов), обладающих данным свойством, строки …).</t>
    </r>
  </si>
  <si>
    <r>
      <t>22.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Основные процедуры и функции обработки строковых величин. Примеры.</t>
    </r>
  </si>
  <si>
    <r>
      <t>23.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программ обработки строковых величин (переворачивание, удваивание всех или части букв, удаление или замена части букв, количество вхождений и т.п.).</t>
    </r>
  </si>
  <si>
    <r>
      <t>24.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Процедуры в Паскале. Место и взаимное расположение в программе, правила оформления. Команда вызова процедур на ЯША и языке Паскаль. Формальные и фактические параметры, ограничения на фактические параметры. Примеры.</t>
    </r>
  </si>
  <si>
    <r>
      <t>25.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Функции в Паскале. Место и взаимное расположение в программе, правила оформления. Команда вызова функций на ЯША и языке Паскаль. Формальные и фактические параметры. Примеры.</t>
    </r>
  </si>
  <si>
    <r>
      <t>26.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Структура данных «Запись». Примеры естественного возникновения данных подобной структуры. Описание на Паскале. Обращение к полям записи, возможные операции над полями, примеры фрагментов программ.</t>
    </r>
  </si>
  <si>
    <r>
      <t>27.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Понятие файла. Типы и виды файлов. Представление информации в файлах. Примеры. Описание файловых переменных и языке Паскаль, связывание с конкретными файлами. Основные режимы работы с файлами, закрытие файла. Команды чтения и записи в файл.</t>
    </r>
  </si>
  <si>
    <r>
      <t>28.</t>
    </r>
    <r>
      <rPr>
        <sz val="7"/>
        <rFont val="Times New Roman"/>
        <family val="1"/>
        <charset val="204"/>
      </rPr>
      <t xml:space="preserve">     </t>
    </r>
    <r>
      <rPr>
        <sz val="10"/>
        <rFont val="Times New Roman"/>
        <family val="1"/>
        <charset val="204"/>
      </rPr>
      <t>Примеры простейших фрагментов работы с файлами: чтение, запись, копирование,…Особенности работы с файлами прямого доступа. Примеры. Особенности работы с текстовыми файлами. Примеры.</t>
    </r>
  </si>
  <si>
    <t>В билете 2 вопроса и задача.</t>
  </si>
  <si>
    <t>на 10 января</t>
  </si>
  <si>
    <t>лит</t>
  </si>
  <si>
    <t>ЯША</t>
  </si>
  <si>
    <t>гр1</t>
  </si>
  <si>
    <t>гр2</t>
  </si>
  <si>
    <t>Pascal</t>
  </si>
  <si>
    <t>Дэлфи</t>
  </si>
  <si>
    <t>лаб</t>
  </si>
  <si>
    <t>Графика лаб1</t>
  </si>
  <si>
    <t>Графика лаб2</t>
  </si>
  <si>
    <t>Одномерные массивы на ЯША,лаб 10</t>
  </si>
  <si>
    <t>Двумерные массива на ЯША, лаб 11</t>
  </si>
  <si>
    <t>Литерные переменные на ЯША, лаб 12</t>
  </si>
  <si>
    <t>Смиты (задачи из теории чисел).
Файл smit.pas</t>
  </si>
  <si>
    <t>смит</t>
  </si>
  <si>
    <t>Делфи 1</t>
  </si>
  <si>
    <t>Делфи 2</t>
  </si>
  <si>
    <t>Делфи 3</t>
  </si>
  <si>
    <t>Делфи 4</t>
  </si>
  <si>
    <t>Делфи 5</t>
  </si>
  <si>
    <t>Делфи 6</t>
  </si>
  <si>
    <t>Делфи 7</t>
  </si>
  <si>
    <t>Делфи 8</t>
  </si>
  <si>
    <t>Делфи 9</t>
  </si>
  <si>
    <t>Зачет от 64</t>
  </si>
  <si>
    <t>Экзамен</t>
  </si>
  <si>
    <t>За 2 сем</t>
  </si>
  <si>
    <t>Артемьев Дмитрий Александрович</t>
  </si>
  <si>
    <t>Дёжкина Наталья Алексеевна</t>
  </si>
  <si>
    <t>Карпова Екатерина Александровна</t>
  </si>
  <si>
    <t>Кузнецов Александр Сергеевич</t>
  </si>
  <si>
    <t>Мясникова Дарья Николаевна</t>
  </si>
  <si>
    <t>Щелухина Анастасия Львовна</t>
  </si>
  <si>
    <t>Баллы по видам работ на закладке "Баллы"</t>
  </si>
  <si>
    <t>In</t>
  </si>
  <si>
    <t>Ахрамеева Ольга</t>
  </si>
  <si>
    <t>Бульдин Александр</t>
  </si>
  <si>
    <t>Визжалова Мария</t>
  </si>
  <si>
    <t>Бетин Владислав</t>
  </si>
  <si>
    <t>Карпов Александр</t>
  </si>
  <si>
    <t>Лебедев Иван</t>
  </si>
  <si>
    <t>Монахов Иван</t>
  </si>
  <si>
    <t>Носков А</t>
  </si>
  <si>
    <t>Серов Александр</t>
  </si>
  <si>
    <t>Цветкова Алина</t>
  </si>
  <si>
    <t>Шукуров Сергей</t>
  </si>
  <si>
    <t>Яковлева Алина</t>
  </si>
  <si>
    <t>Алпатов Степан</t>
  </si>
  <si>
    <t>Банникова Анастасия</t>
  </si>
  <si>
    <t>Ларичева Юлия</t>
  </si>
  <si>
    <t>Моругин Александр</t>
  </si>
  <si>
    <t>Мурина Светлана</t>
  </si>
  <si>
    <t>Петрова Михаил</t>
  </si>
  <si>
    <t xml:space="preserve">Пирогов Михаил </t>
  </si>
  <si>
    <t>Смороденкова Ксения</t>
  </si>
  <si>
    <t>Цветкова Ольга</t>
  </si>
  <si>
    <t>Ядрухин Владимир</t>
  </si>
  <si>
    <t>Блохин Михаил</t>
  </si>
  <si>
    <t>Гавренев Евгений</t>
  </si>
  <si>
    <t>Задания на ЛР№6</t>
  </si>
  <si>
    <t>Задания на ЛР№7</t>
  </si>
  <si>
    <t>Задания на ЛР№9</t>
  </si>
  <si>
    <t>Семестр 1</t>
  </si>
  <si>
    <t>Лаб 1-2</t>
  </si>
  <si>
    <t>Задания</t>
  </si>
  <si>
    <t>Лаб 3</t>
  </si>
  <si>
    <t>Всем одинаково</t>
  </si>
  <si>
    <t>А</t>
  </si>
  <si>
    <t>Б</t>
  </si>
  <si>
    <t>К</t>
  </si>
  <si>
    <t>Н</t>
  </si>
  <si>
    <t>У</t>
  </si>
  <si>
    <t>Я</t>
  </si>
  <si>
    <t>И</t>
  </si>
  <si>
    <t>З</t>
  </si>
  <si>
    <t>Ч</t>
  </si>
  <si>
    <t>М</t>
  </si>
  <si>
    <t>Ш</t>
  </si>
  <si>
    <t>Ж</t>
  </si>
  <si>
    <t>Х</t>
  </si>
  <si>
    <t>В</t>
  </si>
  <si>
    <t>Е</t>
  </si>
  <si>
    <t>Лаб 4</t>
  </si>
  <si>
    <t>По
собствен-ному выбору, но у всех разные</t>
  </si>
  <si>
    <t>Лаб 5</t>
  </si>
  <si>
    <t>яша</t>
  </si>
  <si>
    <t>Анциферов Виталий Сергеевич</t>
  </si>
  <si>
    <t>Асташонкова Юлия Борисовна</t>
  </si>
  <si>
    <t>Буланов Кирилл Алексеевич</t>
  </si>
  <si>
    <t>Давыденкова Татьяна Александровна</t>
  </si>
  <si>
    <t>Долотов Артем Андреевич</t>
  </si>
  <si>
    <t>Зайков павел Александрович</t>
  </si>
  <si>
    <t>Золотова Виктория Юрьевна</t>
  </si>
  <si>
    <t>Канаичева Виктория Сергеевна</t>
  </si>
  <si>
    <t>Лапин Иван Николаевич</t>
  </si>
  <si>
    <t>Лысцева Анастасия Вячеславовна</t>
  </si>
  <si>
    <t>Малышева мария Андреевна</t>
  </si>
  <si>
    <t>Мирзаханян Маргарит Геворговна</t>
  </si>
  <si>
    <t>Нагорнов Павел Дмитриевич</t>
  </si>
  <si>
    <t>Новоселова Анастасия Александровна</t>
  </si>
  <si>
    <t>Рудаков Владислав Юрьевич</t>
  </si>
  <si>
    <t>Тиханова Юлия Сергеевна</t>
  </si>
  <si>
    <t>Афанасьева Юлия Васильевна</t>
  </si>
  <si>
    <t>Мирасов Сергей Ильдарович</t>
  </si>
  <si>
    <t>Ю</t>
  </si>
  <si>
    <t>Ф</t>
  </si>
  <si>
    <t>Й</t>
  </si>
  <si>
    <t>Ы</t>
  </si>
  <si>
    <t>Бакеев Алексей Владимирович</t>
  </si>
  <si>
    <t>Лаб 6</t>
  </si>
  <si>
    <t>Лаб 7</t>
  </si>
  <si>
    <t>Лаб 8</t>
  </si>
  <si>
    <t>Лаб 9</t>
  </si>
  <si>
    <t>1-2</t>
  </si>
  <si>
    <t>Семестр 3</t>
  </si>
  <si>
    <t>Лаб 11</t>
  </si>
  <si>
    <t>Лаб 12</t>
  </si>
  <si>
    <t>Лаб 13</t>
  </si>
  <si>
    <t>Задания:</t>
  </si>
  <si>
    <t>2-3</t>
  </si>
  <si>
    <t>Лаб 15</t>
  </si>
  <si>
    <t>Лаб14-в 4 семестре</t>
  </si>
  <si>
    <t>Отобрать из списка
 и написать процедуры,
 необходимые для решения задачи 4.</t>
  </si>
  <si>
    <t>Морозов</t>
  </si>
  <si>
    <t>Новая девочка</t>
  </si>
  <si>
    <t>а и т ур-я</t>
  </si>
  <si>
    <t>интерпол</t>
  </si>
  <si>
    <t>интеграл</t>
  </si>
  <si>
    <t>МНК</t>
  </si>
  <si>
    <t>Лаб 14-всем одинакоово</t>
  </si>
  <si>
    <t>Лаб 16</t>
  </si>
  <si>
    <t>Стася</t>
  </si>
  <si>
    <t>Рыбакова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</si>
</sst>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indexed="12"/>
      <name val="Arial Cyr"/>
      <charset val="204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  <charset val="204"/>
    </font>
    <font>
      <sz val="8"/>
      <name val="Arial"/>
      <family val="2"/>
      <charset val="204"/>
    </font>
    <font>
      <b/>
      <sz val="8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0"/>
      <name val="Times New Roman"/>
      <family val="1"/>
      <charset val="204"/>
    </font>
    <font>
      <sz val="14"/>
      <name val="Arial Cyr"/>
      <charset val="204"/>
    </font>
    <font>
      <b/>
      <u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indexed="63"/>
      <name val="Calibri"/>
      <family val="2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sz val="7"/>
      <name val="Times New Roman"/>
      <family val="1"/>
      <charset val="204"/>
    </font>
    <font>
      <sz val="10"/>
      <color rgb="FFFF0000"/>
      <name val="Arial Cyr"/>
      <charset val="204"/>
    </font>
    <font>
      <b/>
      <sz val="8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Arial Cyr"/>
      <charset val="204"/>
    </font>
    <font>
      <sz val="8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1" applyFill="0">
      <alignment horizontal="center"/>
    </xf>
  </cellStyleXfs>
  <cellXfs count="413">
    <xf numFmtId="0" fontId="0" fillId="0" borderId="0" xfId="0"/>
    <xf numFmtId="0" fontId="2" fillId="0" borderId="0" xfId="0" applyFont="1" applyFill="1"/>
    <xf numFmtId="0" fontId="2" fillId="0" borderId="2" xfId="0" applyFont="1" applyFill="1" applyBorder="1" applyAlignment="1">
      <alignment horizontal="center"/>
    </xf>
    <xf numFmtId="0" fontId="4" fillId="0" borderId="0" xfId="0" applyFont="1"/>
    <xf numFmtId="0" fontId="2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4" fillId="0" borderId="0" xfId="0" applyFont="1" applyFill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9" fontId="10" fillId="0" borderId="21" xfId="0" applyNumberFormat="1" applyFont="1" applyBorder="1" applyAlignment="1">
      <alignment horizontal="center" wrapText="1"/>
    </xf>
    <xf numFmtId="9" fontId="10" fillId="0" borderId="6" xfId="0" applyNumberFormat="1" applyFont="1" applyBorder="1" applyAlignment="1">
      <alignment horizontal="center" wrapText="1"/>
    </xf>
    <xf numFmtId="9" fontId="10" fillId="0" borderId="9" xfId="0" applyNumberFormat="1" applyFont="1" applyBorder="1" applyAlignment="1">
      <alignment horizontal="center" wrapText="1"/>
    </xf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Fill="1" applyAlignment="1"/>
    <xf numFmtId="0" fontId="4" fillId="0" borderId="0" xfId="0" applyFont="1" applyFill="1" applyAlignment="1">
      <alignment horizontal="right"/>
    </xf>
    <xf numFmtId="0" fontId="2" fillId="0" borderId="12" xfId="0" applyFont="1" applyFill="1" applyBorder="1" applyAlignment="1"/>
    <xf numFmtId="0" fontId="2" fillId="0" borderId="26" xfId="0" applyFont="1" applyFill="1" applyBorder="1" applyAlignment="1"/>
    <xf numFmtId="0" fontId="0" fillId="0" borderId="16" xfId="0" applyBorder="1" applyAlignment="1"/>
    <xf numFmtId="0" fontId="10" fillId="0" borderId="4" xfId="0" applyFont="1" applyBorder="1" applyAlignment="1">
      <alignment horizontal="center" wrapText="1"/>
    </xf>
    <xf numFmtId="0" fontId="10" fillId="0" borderId="25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2" fillId="0" borderId="27" xfId="0" applyFont="1" applyFill="1" applyBorder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49" fontId="4" fillId="0" borderId="0" xfId="0" quotePrefix="1" applyNumberFormat="1" applyFont="1" applyFill="1" applyAlignment="1">
      <alignment horizont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3" fillId="0" borderId="0" xfId="0" applyFont="1" applyFill="1"/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4" fillId="0" borderId="4" xfId="0" applyFont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0" fillId="0" borderId="4" xfId="0" applyBorder="1" applyAlignment="1">
      <alignment horizontal="center"/>
    </xf>
    <xf numFmtId="0" fontId="15" fillId="0" borderId="0" xfId="0" applyFont="1" applyFill="1"/>
    <xf numFmtId="0" fontId="0" fillId="0" borderId="0" xfId="0" applyFill="1" applyAlignment="1">
      <alignment horizontal="center"/>
    </xf>
    <xf numFmtId="0" fontId="15" fillId="0" borderId="41" xfId="0" applyFont="1" applyFill="1" applyBorder="1"/>
    <xf numFmtId="0" fontId="15" fillId="0" borderId="38" xfId="0" applyFont="1" applyFill="1" applyBorder="1"/>
    <xf numFmtId="0" fontId="15" fillId="0" borderId="42" xfId="0" applyFont="1" applyFill="1" applyBorder="1"/>
    <xf numFmtId="0" fontId="15" fillId="0" borderId="40" xfId="0" applyFont="1" applyFill="1" applyBorder="1"/>
    <xf numFmtId="0" fontId="14" fillId="0" borderId="5" xfId="0" applyFont="1" applyFill="1" applyBorder="1"/>
    <xf numFmtId="0" fontId="15" fillId="0" borderId="15" xfId="0" applyFont="1" applyFill="1" applyBorder="1"/>
    <xf numFmtId="0" fontId="15" fillId="0" borderId="26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/>
    <xf numFmtId="0" fontId="0" fillId="0" borderId="4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3" xfId="0" applyFont="1" applyBorder="1"/>
    <xf numFmtId="0" fontId="17" fillId="0" borderId="0" xfId="0" applyFont="1"/>
    <xf numFmtId="0" fontId="9" fillId="0" borderId="46" xfId="0" applyFont="1" applyBorder="1" applyAlignment="1">
      <alignment horizontal="center" vertical="top" wrapText="1"/>
    </xf>
    <xf numFmtId="0" fontId="9" fillId="0" borderId="47" xfId="0" applyFont="1" applyBorder="1" applyAlignment="1">
      <alignment horizontal="center" vertical="top" wrapText="1"/>
    </xf>
    <xf numFmtId="0" fontId="9" fillId="0" borderId="48" xfId="0" applyFont="1" applyBorder="1" applyAlignment="1">
      <alignment horizontal="center" vertical="top" wrapText="1"/>
    </xf>
    <xf numFmtId="0" fontId="9" fillId="0" borderId="49" xfId="0" applyFont="1" applyBorder="1" applyAlignment="1">
      <alignment horizontal="center" vertical="top" wrapText="1"/>
    </xf>
    <xf numFmtId="0" fontId="18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justify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1" fontId="6" fillId="0" borderId="25" xfId="0" applyNumberFormat="1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3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4" fillId="0" borderId="37" xfId="0" applyFont="1" applyFill="1" applyBorder="1" applyAlignment="1">
      <alignment vertical="top" wrapText="1"/>
    </xf>
    <xf numFmtId="0" fontId="4" fillId="0" borderId="38" xfId="0" applyFont="1" applyFill="1" applyBorder="1" applyAlignment="1">
      <alignment vertical="top" wrapText="1"/>
    </xf>
    <xf numFmtId="0" fontId="4" fillId="0" borderId="40" xfId="0" applyFont="1" applyFill="1" applyBorder="1" applyAlignment="1">
      <alignment vertical="top" wrapText="1"/>
    </xf>
    <xf numFmtId="0" fontId="4" fillId="0" borderId="39" xfId="0" applyFont="1" applyFill="1" applyBorder="1" applyAlignment="1">
      <alignment vertical="top" wrapText="1"/>
    </xf>
    <xf numFmtId="0" fontId="15" fillId="2" borderId="29" xfId="0" applyFont="1" applyFill="1" applyBorder="1" applyAlignment="1">
      <alignment horizontal="center"/>
    </xf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wrapText="1"/>
    </xf>
    <xf numFmtId="0" fontId="5" fillId="3" borderId="19" xfId="1" applyFill="1" applyBorder="1" applyAlignment="1" applyProtection="1">
      <alignment wrapText="1"/>
    </xf>
    <xf numFmtId="9" fontId="4" fillId="3" borderId="4" xfId="0" applyNumberFormat="1" applyFont="1" applyFill="1" applyBorder="1" applyAlignment="1">
      <alignment wrapText="1"/>
    </xf>
    <xf numFmtId="0" fontId="0" fillId="0" borderId="19" xfId="0" applyBorder="1"/>
    <xf numFmtId="0" fontId="21" fillId="3" borderId="4" xfId="0" applyFont="1" applyFill="1" applyBorder="1" applyAlignment="1">
      <alignment horizontal="center" wrapText="1"/>
    </xf>
    <xf numFmtId="0" fontId="5" fillId="3" borderId="4" xfId="1" applyFill="1" applyBorder="1" applyAlignment="1" applyProtection="1">
      <alignment wrapText="1"/>
    </xf>
    <xf numFmtId="0" fontId="22" fillId="0" borderId="4" xfId="0" applyFont="1" applyBorder="1" applyAlignment="1">
      <alignment vertical="top" wrapText="1"/>
    </xf>
    <xf numFmtId="0" fontId="5" fillId="0" borderId="4" xfId="1" applyBorder="1" applyAlignment="1" applyProtection="1">
      <alignment vertical="top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24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0" borderId="0" xfId="0" applyFont="1"/>
    <xf numFmtId="0" fontId="4" fillId="0" borderId="0" xfId="0" applyFont="1" applyAlignment="1">
      <alignment horizontal="left" indent="2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6" fontId="0" fillId="0" borderId="4" xfId="0" applyNumberFormat="1" applyBorder="1" applyAlignment="1">
      <alignment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" fontId="10" fillId="0" borderId="31" xfId="0" applyNumberFormat="1" applyFont="1" applyBorder="1" applyAlignment="1">
      <alignment horizontal="center" wrapText="1"/>
    </xf>
    <xf numFmtId="0" fontId="10" fillId="0" borderId="32" xfId="0" applyFont="1" applyBorder="1" applyAlignment="1">
      <alignment horizontal="center" wrapText="1"/>
    </xf>
    <xf numFmtId="0" fontId="10" fillId="0" borderId="33" xfId="0" applyFont="1" applyBorder="1" applyAlignment="1">
      <alignment horizontal="center" wrapText="1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16" fontId="0" fillId="0" borderId="4" xfId="0" applyNumberFormat="1" applyBorder="1"/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2" fillId="0" borderId="53" xfId="0" applyFont="1" applyFill="1" applyBorder="1" applyAlignment="1">
      <alignment horizontal="center" wrapText="1"/>
    </xf>
    <xf numFmtId="0" fontId="2" fillId="0" borderId="54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5" fillId="0" borderId="4" xfId="0" applyFont="1" applyFill="1" applyBorder="1"/>
    <xf numFmtId="0" fontId="14" fillId="0" borderId="4" xfId="0" applyFont="1" applyFill="1" applyBorder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2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6" fillId="0" borderId="0" xfId="0" applyFont="1" applyFill="1"/>
    <xf numFmtId="0" fontId="16" fillId="0" borderId="59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50" xfId="0" applyFont="1" applyFill="1" applyBorder="1" applyAlignment="1">
      <alignment vertical="top" wrapText="1"/>
    </xf>
    <xf numFmtId="0" fontId="2" fillId="0" borderId="62" xfId="0" applyFont="1" applyFill="1" applyBorder="1" applyAlignment="1">
      <alignment vertical="top" wrapText="1"/>
    </xf>
    <xf numFmtId="0" fontId="2" fillId="0" borderId="34" xfId="0" applyFont="1" applyFill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2" fillId="0" borderId="63" xfId="0" applyFont="1" applyFill="1" applyBorder="1" applyAlignment="1">
      <alignment vertical="top" wrapText="1"/>
    </xf>
    <xf numFmtId="0" fontId="2" fillId="0" borderId="64" xfId="0" applyFont="1" applyBorder="1" applyAlignment="1">
      <alignment vertical="top" wrapText="1"/>
    </xf>
    <xf numFmtId="0" fontId="2" fillId="0" borderId="28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64" xfId="0" applyFont="1" applyFill="1" applyBorder="1" applyAlignment="1">
      <alignment vertical="top" wrapText="1"/>
    </xf>
    <xf numFmtId="0" fontId="2" fillId="0" borderId="4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4" fillId="0" borderId="2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6" fillId="0" borderId="42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59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29" fillId="0" borderId="32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29" fillId="0" borderId="41" xfId="0" applyFont="1" applyFill="1" applyBorder="1" applyAlignment="1">
      <alignment horizontal="center"/>
    </xf>
    <xf numFmtId="0" fontId="30" fillId="0" borderId="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7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8" fillId="0" borderId="0" xfId="0" applyFont="1" applyFill="1"/>
    <xf numFmtId="0" fontId="6" fillId="0" borderId="18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29" fillId="0" borderId="5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2" fillId="0" borderId="22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8" fillId="0" borderId="63" xfId="0" applyFont="1" applyFill="1" applyBorder="1" applyAlignment="1">
      <alignment vertical="top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4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25" xfId="0" applyFont="1" applyFill="1" applyBorder="1" applyAlignment="1">
      <alignment vertical="top" wrapText="1"/>
    </xf>
    <xf numFmtId="0" fontId="2" fillId="0" borderId="11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/>
    </xf>
    <xf numFmtId="16" fontId="11" fillId="0" borderId="0" xfId="0" quotePrefix="1" applyNumberFormat="1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textRotation="255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vertical="center" textRotation="255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wrapText="1"/>
    </xf>
    <xf numFmtId="0" fontId="32" fillId="0" borderId="0" xfId="0" applyFont="1" applyFill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11" xfId="0" applyFont="1" applyFill="1" applyBorder="1"/>
    <xf numFmtId="0" fontId="2" fillId="0" borderId="9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vertical="center" textRotation="255"/>
    </xf>
    <xf numFmtId="0" fontId="0" fillId="0" borderId="32" xfId="0" applyBorder="1"/>
    <xf numFmtId="0" fontId="0" fillId="0" borderId="6" xfId="0" applyBorder="1"/>
    <xf numFmtId="0" fontId="0" fillId="0" borderId="33" xfId="0" applyBorder="1"/>
    <xf numFmtId="0" fontId="0" fillId="0" borderId="11" xfId="0" applyBorder="1"/>
    <xf numFmtId="0" fontId="0" fillId="0" borderId="9" xfId="0" applyBorder="1"/>
    <xf numFmtId="0" fontId="0" fillId="0" borderId="36" xfId="0" applyBorder="1"/>
    <xf numFmtId="0" fontId="0" fillId="0" borderId="17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37" xfId="0" applyFont="1" applyFill="1" applyBorder="1" applyAlignment="1">
      <alignment vertical="top" wrapText="1"/>
    </xf>
    <xf numFmtId="0" fontId="2" fillId="0" borderId="38" xfId="0" applyFont="1" applyFill="1" applyBorder="1" applyAlignment="1">
      <alignment vertical="top" wrapText="1"/>
    </xf>
    <xf numFmtId="0" fontId="28" fillId="0" borderId="38" xfId="0" applyFont="1" applyFill="1" applyBorder="1" applyAlignment="1">
      <alignment vertical="top" wrapText="1"/>
    </xf>
    <xf numFmtId="0" fontId="2" fillId="0" borderId="39" xfId="0" applyFont="1" applyFill="1" applyBorder="1" applyAlignment="1">
      <alignment vertical="top" wrapText="1"/>
    </xf>
    <xf numFmtId="0" fontId="2" fillId="0" borderId="2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3" fillId="0" borderId="54" xfId="0" applyFont="1" applyFill="1" applyBorder="1" applyAlignment="1">
      <alignment horizontal="center" vertical="top" wrapText="1"/>
    </xf>
    <xf numFmtId="0" fontId="3" fillId="0" borderId="55" xfId="0" applyFont="1" applyFill="1" applyBorder="1" applyAlignment="1">
      <alignment horizontal="center" vertical="top" wrapText="1"/>
    </xf>
    <xf numFmtId="0" fontId="2" fillId="0" borderId="54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right"/>
    </xf>
    <xf numFmtId="0" fontId="2" fillId="0" borderId="54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60" xfId="0" applyFont="1" applyBorder="1" applyAlignment="1">
      <alignment horizontal="center"/>
    </xf>
    <xf numFmtId="0" fontId="4" fillId="0" borderId="52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0" fontId="2" fillId="0" borderId="44" xfId="0" applyFont="1" applyFill="1" applyBorder="1" applyAlignment="1">
      <alignment horizontal="center" wrapText="1"/>
    </xf>
    <xf numFmtId="0" fontId="4" fillId="0" borderId="0" xfId="0" applyFont="1" applyFill="1" applyAlignment="1">
      <alignment horizontal="right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56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2" fillId="0" borderId="54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10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5" xfId="5"/>
    <cellStyle name="Обычный 6" xfId="6"/>
    <cellStyle name="Обычный 7" xfId="7"/>
    <cellStyle name="Обычный 8" xfId="8"/>
    <cellStyle name="Стиль 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://informatics.mccme.ru/moodle/mod/statements/view3.php?id=276&amp;chapterid=294" TargetMode="External"/><Relationship Id="rId21" Type="http://schemas.openxmlformats.org/officeDocument/2006/relationships/hyperlink" Target="http://informatics.mccme.ru/moodle/mod/statements/view3.php?id=2296&amp;chapterid=2958" TargetMode="External"/><Relationship Id="rId42" Type="http://schemas.openxmlformats.org/officeDocument/2006/relationships/hyperlink" Target="http://informatics.mccme.ru/moodle/mod/statements/view3.php?id=276&amp;chapterid=301" TargetMode="External"/><Relationship Id="rId47" Type="http://schemas.openxmlformats.org/officeDocument/2006/relationships/hyperlink" Target="http://informatics.mccme.ru/moodle/mod/statements/view3.php?id=276&amp;chapterid=1445" TargetMode="External"/><Relationship Id="rId63" Type="http://schemas.openxmlformats.org/officeDocument/2006/relationships/hyperlink" Target="http://informatics.mccme.ru/moodle/mod/statements/view3.php?id=280&amp;chapterid=341" TargetMode="External"/><Relationship Id="rId68" Type="http://schemas.openxmlformats.org/officeDocument/2006/relationships/hyperlink" Target="http://informatics.mccme.ru/moodle/mod/statements/view3.php?id=280&amp;chapterid=347" TargetMode="External"/><Relationship Id="rId84" Type="http://schemas.openxmlformats.org/officeDocument/2006/relationships/hyperlink" Target="http://informatics.mccme.ru/moodle/mod/statements/view3.php?id=248&amp;chapterid=107" TargetMode="External"/><Relationship Id="rId89" Type="http://schemas.openxmlformats.org/officeDocument/2006/relationships/hyperlink" Target="http://informatics.mccme.ru/moodle/mod/statements/view3.php?id=248&amp;chapterid=112" TargetMode="External"/><Relationship Id="rId112" Type="http://schemas.openxmlformats.org/officeDocument/2006/relationships/printerSettings" Target="../printerSettings/printerSettings9.bin"/><Relationship Id="rId2" Type="http://schemas.openxmlformats.org/officeDocument/2006/relationships/hyperlink" Target="http://informatics.mccme.ru/moodle/mod/statements/view3.php?id=2296&amp;chapterid=2938" TargetMode="External"/><Relationship Id="rId16" Type="http://schemas.openxmlformats.org/officeDocument/2006/relationships/hyperlink" Target="http://informatics.mccme.ru/moodle/mod/statements/view3.php?id=2296&amp;chapterid=2953" TargetMode="External"/><Relationship Id="rId29" Type="http://schemas.openxmlformats.org/officeDocument/2006/relationships/hyperlink" Target="http://informatics.mccme.ru/moodle/mod/statements/view3.php?id=276&amp;chapterid=256" TargetMode="External"/><Relationship Id="rId107" Type="http://schemas.openxmlformats.org/officeDocument/2006/relationships/hyperlink" Target="http://informatics.mccme.ru/moodle/mod/statements/view3.php?id=208&amp;chapterid=72" TargetMode="External"/><Relationship Id="rId11" Type="http://schemas.openxmlformats.org/officeDocument/2006/relationships/hyperlink" Target="http://informatics.mccme.ru/moodle/mod/statements/view3.php?id=2296&amp;chapterid=2948" TargetMode="External"/><Relationship Id="rId24" Type="http://schemas.openxmlformats.org/officeDocument/2006/relationships/hyperlink" Target="http://informatics.mccme.ru/moodle/mod/statements/view3.php?id=276&amp;chapterid=2959" TargetMode="External"/><Relationship Id="rId32" Type="http://schemas.openxmlformats.org/officeDocument/2006/relationships/hyperlink" Target="http://informatics.mccme.ru/moodle/mod/statements/view3.php?id=276&amp;chapterid=258" TargetMode="External"/><Relationship Id="rId37" Type="http://schemas.openxmlformats.org/officeDocument/2006/relationships/hyperlink" Target="http://informatics.mccme.ru/moodle/mod/statements/view3.php?id=276&amp;chapterid=264" TargetMode="External"/><Relationship Id="rId40" Type="http://schemas.openxmlformats.org/officeDocument/2006/relationships/hyperlink" Target="http://informatics.mccme.ru/moodle/mod/statements/view3.php?id=276&amp;chapterid=295" TargetMode="External"/><Relationship Id="rId45" Type="http://schemas.openxmlformats.org/officeDocument/2006/relationships/hyperlink" Target="http://informatics.mccme.ru/moodle/mod/statements/view3.php?id=276&amp;chapterid=304" TargetMode="External"/><Relationship Id="rId53" Type="http://schemas.openxmlformats.org/officeDocument/2006/relationships/hyperlink" Target="http://informatics.mccme.ru/moodle/mod/statements/view3.php?id=278&amp;chapterid=352" TargetMode="External"/><Relationship Id="rId58" Type="http://schemas.openxmlformats.org/officeDocument/2006/relationships/hyperlink" Target="http://informatics.mccme.ru/moodle/mod/statements/view3.php?id=278&amp;chapterid=321" TargetMode="External"/><Relationship Id="rId66" Type="http://schemas.openxmlformats.org/officeDocument/2006/relationships/hyperlink" Target="http://informatics.mccme.ru/moodle/mod/statements/view3.php?id=280&amp;chapterid=345" TargetMode="External"/><Relationship Id="rId74" Type="http://schemas.openxmlformats.org/officeDocument/2006/relationships/hyperlink" Target="http://informatics.mccme.ru/moodle/mod/statements/view3.php?id=249&amp;chapterid=114" TargetMode="External"/><Relationship Id="rId79" Type="http://schemas.openxmlformats.org/officeDocument/2006/relationships/hyperlink" Target="http://informatics.mccme.ru/moodle/mod/statements/view3.php?id=249&amp;chapterid=119" TargetMode="External"/><Relationship Id="rId87" Type="http://schemas.openxmlformats.org/officeDocument/2006/relationships/hyperlink" Target="http://informatics.mccme.ru/moodle/mod/statements/view3.php?id=248&amp;chapterid=110" TargetMode="External"/><Relationship Id="rId102" Type="http://schemas.openxmlformats.org/officeDocument/2006/relationships/hyperlink" Target="http://informatics.mccme.ru/moodle/mod/statements/view3.php?id=208&amp;chapterid=67" TargetMode="External"/><Relationship Id="rId110" Type="http://schemas.openxmlformats.org/officeDocument/2006/relationships/hyperlink" Target="http://informatics.mccme.ru/moodle/mod/statements/view3.php?id=208&amp;chapterid=1457" TargetMode="External"/><Relationship Id="rId5" Type="http://schemas.openxmlformats.org/officeDocument/2006/relationships/hyperlink" Target="http://informatics.mccme.ru/moodle/mod/statements/view3.php?id=2296&amp;chapterid=2941" TargetMode="External"/><Relationship Id="rId61" Type="http://schemas.openxmlformats.org/officeDocument/2006/relationships/hyperlink" Target="http://informatics.mccme.ru/moodle/mod/statements/view3.php?id=280&amp;chapterid=335" TargetMode="External"/><Relationship Id="rId82" Type="http://schemas.openxmlformats.org/officeDocument/2006/relationships/hyperlink" Target="http://informatics.mccme.ru/moodle/mod/statements/view3.php?id=248&amp;chapterid=105" TargetMode="External"/><Relationship Id="rId90" Type="http://schemas.openxmlformats.org/officeDocument/2006/relationships/hyperlink" Target="http://informatics.mccme.ru/moodle/mod/statements/view3.php?id=248&amp;chapterid=1415" TargetMode="External"/><Relationship Id="rId95" Type="http://schemas.openxmlformats.org/officeDocument/2006/relationships/hyperlink" Target="http://informatics.mccme.ru/moodle/mod/statements/view3.php?id=248&amp;chapterid=2796" TargetMode="External"/><Relationship Id="rId19" Type="http://schemas.openxmlformats.org/officeDocument/2006/relationships/hyperlink" Target="http://informatics.mccme.ru/moodle/mod/statements/view3.php?id=2296&amp;chapterid=2956" TargetMode="External"/><Relationship Id="rId14" Type="http://schemas.openxmlformats.org/officeDocument/2006/relationships/hyperlink" Target="http://informatics.mccme.ru/moodle/mod/statements/view3.php?id=2296&amp;chapterid=2951" TargetMode="External"/><Relationship Id="rId22" Type="http://schemas.openxmlformats.org/officeDocument/2006/relationships/hyperlink" Target="http://informatics.mccme.ru/moodle/mod/statements/view3.php?id=276&amp;chapterid=253" TargetMode="External"/><Relationship Id="rId27" Type="http://schemas.openxmlformats.org/officeDocument/2006/relationships/hyperlink" Target="http://informatics.mccme.ru/moodle/mod/statements/view3.php?id=276&amp;chapterid=254" TargetMode="External"/><Relationship Id="rId30" Type="http://schemas.openxmlformats.org/officeDocument/2006/relationships/hyperlink" Target="http://informatics.mccme.ru/moodle/mod/statements/view3.php?id=276&amp;chapterid=298" TargetMode="External"/><Relationship Id="rId35" Type="http://schemas.openxmlformats.org/officeDocument/2006/relationships/hyperlink" Target="http://informatics.mccme.ru/moodle/mod/statements/view3.php?id=276&amp;chapterid=261" TargetMode="External"/><Relationship Id="rId43" Type="http://schemas.openxmlformats.org/officeDocument/2006/relationships/hyperlink" Target="http://informatics.mccme.ru/moodle/mod/statements/view3.php?id=276&amp;chapterid=302" TargetMode="External"/><Relationship Id="rId48" Type="http://schemas.openxmlformats.org/officeDocument/2006/relationships/hyperlink" Target="http://informatics.mccme.ru/moodle/mod/statements/view3.php?id=276&amp;chapterid=1448" TargetMode="External"/><Relationship Id="rId56" Type="http://schemas.openxmlformats.org/officeDocument/2006/relationships/hyperlink" Target="http://informatics.mccme.ru/moodle/mod/statements/view3.php?id=278&amp;chapterid=319" TargetMode="External"/><Relationship Id="rId64" Type="http://schemas.openxmlformats.org/officeDocument/2006/relationships/hyperlink" Target="http://informatics.mccme.ru/moodle/mod/statements/view3.php?id=280&amp;chapterid=342" TargetMode="External"/><Relationship Id="rId69" Type="http://schemas.openxmlformats.org/officeDocument/2006/relationships/hyperlink" Target="http://informatics.mccme.ru/moodle/mod/statements/view3.php?id=280&amp;chapterid=348" TargetMode="External"/><Relationship Id="rId77" Type="http://schemas.openxmlformats.org/officeDocument/2006/relationships/hyperlink" Target="http://informatics.mccme.ru/moodle/mod/statements/view3.php?id=249&amp;chapterid=117" TargetMode="External"/><Relationship Id="rId100" Type="http://schemas.openxmlformats.org/officeDocument/2006/relationships/hyperlink" Target="http://informatics.mccme.ru/moodle/mod/statements/view3.php?id=208&amp;chapterid=65" TargetMode="External"/><Relationship Id="rId105" Type="http://schemas.openxmlformats.org/officeDocument/2006/relationships/hyperlink" Target="http://informatics.mccme.ru/moodle/mod/statements/view3.php?id=208&amp;chapterid=70" TargetMode="External"/><Relationship Id="rId8" Type="http://schemas.openxmlformats.org/officeDocument/2006/relationships/hyperlink" Target="http://informatics.mccme.ru/moodle/mod/statements/view3.php?id=2296&amp;chapterid=2944" TargetMode="External"/><Relationship Id="rId51" Type="http://schemas.openxmlformats.org/officeDocument/2006/relationships/hyperlink" Target="http://informatics.mccme.ru/moodle/mod/statements/view3.php?id=276&amp;chapterid=2961" TargetMode="External"/><Relationship Id="rId72" Type="http://schemas.openxmlformats.org/officeDocument/2006/relationships/hyperlink" Target="http://informatics.mccme.ru/moodle/mod/statements/view3.php?id=280&amp;chapterid=1430" TargetMode="External"/><Relationship Id="rId80" Type="http://schemas.openxmlformats.org/officeDocument/2006/relationships/hyperlink" Target="http://informatics.mccme.ru/moodle/mod/statements/view3.php?id=248&amp;chapterid=103" TargetMode="External"/><Relationship Id="rId85" Type="http://schemas.openxmlformats.org/officeDocument/2006/relationships/hyperlink" Target="http://informatics.mccme.ru/moodle/mod/statements/view3.php?id=248&amp;chapterid=108" TargetMode="External"/><Relationship Id="rId93" Type="http://schemas.openxmlformats.org/officeDocument/2006/relationships/hyperlink" Target="http://informatics.mccme.ru/moodle/mod/statements/view3.php?id=248&amp;chapterid=1435" TargetMode="External"/><Relationship Id="rId98" Type="http://schemas.openxmlformats.org/officeDocument/2006/relationships/hyperlink" Target="http://informatics.mccme.ru/moodle/mod/statements/view3.php?id=208&amp;chapterid=63" TargetMode="External"/><Relationship Id="rId3" Type="http://schemas.openxmlformats.org/officeDocument/2006/relationships/hyperlink" Target="http://informatics.mccme.ru/moodle/mod/statements/view3.php?id=2296&amp;chapterid=2939" TargetMode="External"/><Relationship Id="rId12" Type="http://schemas.openxmlformats.org/officeDocument/2006/relationships/hyperlink" Target="http://informatics.mccme.ru/moodle/mod/statements/view3.php?id=2296&amp;chapterid=2949" TargetMode="External"/><Relationship Id="rId17" Type="http://schemas.openxmlformats.org/officeDocument/2006/relationships/hyperlink" Target="http://informatics.mccme.ru/moodle/mod/statements/view3.php?id=2296&amp;chapterid=2954" TargetMode="External"/><Relationship Id="rId25" Type="http://schemas.openxmlformats.org/officeDocument/2006/relationships/hyperlink" Target="http://informatics.mccme.ru/moodle/mod/statements/view3.php?id=276&amp;chapterid=293" TargetMode="External"/><Relationship Id="rId33" Type="http://schemas.openxmlformats.org/officeDocument/2006/relationships/hyperlink" Target="http://informatics.mccme.ru/moodle/mod/statements/view3.php?id=276&amp;chapterid=259" TargetMode="External"/><Relationship Id="rId38" Type="http://schemas.openxmlformats.org/officeDocument/2006/relationships/hyperlink" Target="http://informatics.mccme.ru/moodle/mod/statements/view3.php?id=276&amp;chapterid=265" TargetMode="External"/><Relationship Id="rId46" Type="http://schemas.openxmlformats.org/officeDocument/2006/relationships/hyperlink" Target="http://informatics.mccme.ru/moodle/mod/statements/view3.php?id=276&amp;chapterid=305" TargetMode="External"/><Relationship Id="rId59" Type="http://schemas.openxmlformats.org/officeDocument/2006/relationships/hyperlink" Target="http://informatics.mccme.ru/moodle/mod/statements/view3.php?id=278&amp;chapterid=353" TargetMode="External"/><Relationship Id="rId67" Type="http://schemas.openxmlformats.org/officeDocument/2006/relationships/hyperlink" Target="http://informatics.mccme.ru/moodle/mod/statements/view3.php?id=280&amp;chapterid=346" TargetMode="External"/><Relationship Id="rId103" Type="http://schemas.openxmlformats.org/officeDocument/2006/relationships/hyperlink" Target="http://informatics.mccme.ru/moodle/mod/statements/view3.php?id=208&amp;chapterid=68" TargetMode="External"/><Relationship Id="rId108" Type="http://schemas.openxmlformats.org/officeDocument/2006/relationships/hyperlink" Target="http://informatics.mccme.ru/moodle/mod/statements/view3.php?id=208&amp;chapterid=73" TargetMode="External"/><Relationship Id="rId20" Type="http://schemas.openxmlformats.org/officeDocument/2006/relationships/hyperlink" Target="http://informatics.mccme.ru/moodle/mod/statements/view3.php?id=2296&amp;chapterid=2957" TargetMode="External"/><Relationship Id="rId41" Type="http://schemas.openxmlformats.org/officeDocument/2006/relationships/hyperlink" Target="http://informatics.mccme.ru/moodle/mod/statements/view3.php?id=276&amp;chapterid=296" TargetMode="External"/><Relationship Id="rId54" Type="http://schemas.openxmlformats.org/officeDocument/2006/relationships/hyperlink" Target="http://informatics.mccme.ru/moodle/mod/statements/view3.php?id=278&amp;chapterid=317" TargetMode="External"/><Relationship Id="rId62" Type="http://schemas.openxmlformats.org/officeDocument/2006/relationships/hyperlink" Target="http://informatics.mccme.ru/moodle/mod/statements/view3.php?id=280&amp;chapterid=340" TargetMode="External"/><Relationship Id="rId70" Type="http://schemas.openxmlformats.org/officeDocument/2006/relationships/hyperlink" Target="http://informatics.mccme.ru/moodle/mod/statements/view3.php?id=280&amp;chapterid=349" TargetMode="External"/><Relationship Id="rId75" Type="http://schemas.openxmlformats.org/officeDocument/2006/relationships/hyperlink" Target="http://informatics.mccme.ru/moodle/mod/statements/view3.php?id=249&amp;chapterid=115" TargetMode="External"/><Relationship Id="rId83" Type="http://schemas.openxmlformats.org/officeDocument/2006/relationships/hyperlink" Target="http://informatics.mccme.ru/moodle/mod/statements/view3.php?id=248&amp;chapterid=106" TargetMode="External"/><Relationship Id="rId88" Type="http://schemas.openxmlformats.org/officeDocument/2006/relationships/hyperlink" Target="http://informatics.mccme.ru/moodle/mod/statements/view3.php?id=248&amp;chapterid=111" TargetMode="External"/><Relationship Id="rId91" Type="http://schemas.openxmlformats.org/officeDocument/2006/relationships/hyperlink" Target="http://informatics.mccme.ru/moodle/mod/statements/view3.php?id=248&amp;chapterid=1417" TargetMode="External"/><Relationship Id="rId96" Type="http://schemas.openxmlformats.org/officeDocument/2006/relationships/hyperlink" Target="http://informatics.mccme.ru/moodle/mod/statements/view3.php?id=248&amp;chapterid=2797" TargetMode="External"/><Relationship Id="rId111" Type="http://schemas.openxmlformats.org/officeDocument/2006/relationships/hyperlink" Target="http://informatics.mccme.ru/moodle/mod/statements/view3.php?id=208&amp;chapterid=1460" TargetMode="External"/><Relationship Id="rId1" Type="http://schemas.openxmlformats.org/officeDocument/2006/relationships/hyperlink" Target="http://informatics.mccme.ru/moodle/mod/statements/view3.php?id=2296&amp;chapterid=2937" TargetMode="External"/><Relationship Id="rId6" Type="http://schemas.openxmlformats.org/officeDocument/2006/relationships/hyperlink" Target="http://informatics.mccme.ru/moodle/mod/statements/view3.php?id=2296&amp;chapterid=2942" TargetMode="External"/><Relationship Id="rId15" Type="http://schemas.openxmlformats.org/officeDocument/2006/relationships/hyperlink" Target="http://informatics.mccme.ru/moodle/mod/statements/view3.php?id=2296&amp;chapterid=2952" TargetMode="External"/><Relationship Id="rId23" Type="http://schemas.openxmlformats.org/officeDocument/2006/relationships/hyperlink" Target="http://informatics.mccme.ru/moodle/mod/statements/view3.php?id=276&amp;chapterid=2960" TargetMode="External"/><Relationship Id="rId28" Type="http://schemas.openxmlformats.org/officeDocument/2006/relationships/hyperlink" Target="http://informatics.mccme.ru/moodle/mod/statements/view3.php?id=276&amp;chapterid=255" TargetMode="External"/><Relationship Id="rId36" Type="http://schemas.openxmlformats.org/officeDocument/2006/relationships/hyperlink" Target="http://informatics.mccme.ru/moodle/mod/statements/view3.php?id=276&amp;chapterid=262" TargetMode="External"/><Relationship Id="rId49" Type="http://schemas.openxmlformats.org/officeDocument/2006/relationships/hyperlink" Target="http://informatics.mccme.ru/moodle/mod/statements/view3.php?id=276&amp;chapterid=1451" TargetMode="External"/><Relationship Id="rId57" Type="http://schemas.openxmlformats.org/officeDocument/2006/relationships/hyperlink" Target="http://informatics.mccme.ru/moodle/mod/statements/view3.php?id=278&amp;chapterid=320" TargetMode="External"/><Relationship Id="rId106" Type="http://schemas.openxmlformats.org/officeDocument/2006/relationships/hyperlink" Target="http://informatics.mccme.ru/moodle/mod/statements/view3.php?id=208&amp;chapterid=71" TargetMode="External"/><Relationship Id="rId10" Type="http://schemas.openxmlformats.org/officeDocument/2006/relationships/hyperlink" Target="http://informatics.mccme.ru/moodle/mod/statements/view3.php?id=2296&amp;chapterid=2947" TargetMode="External"/><Relationship Id="rId31" Type="http://schemas.openxmlformats.org/officeDocument/2006/relationships/hyperlink" Target="http://informatics.mccme.ru/moodle/mod/statements/view3.php?id=276&amp;chapterid=257" TargetMode="External"/><Relationship Id="rId44" Type="http://schemas.openxmlformats.org/officeDocument/2006/relationships/hyperlink" Target="http://informatics.mccme.ru/moodle/mod/statements/view3.php?id=276&amp;chapterid=303" TargetMode="External"/><Relationship Id="rId52" Type="http://schemas.openxmlformats.org/officeDocument/2006/relationships/hyperlink" Target="http://informatics.mccme.ru/moodle/mod/statements/view3.php?id=278&amp;chapterid=315" TargetMode="External"/><Relationship Id="rId60" Type="http://schemas.openxmlformats.org/officeDocument/2006/relationships/hyperlink" Target="http://informatics.mccme.ru/moodle/mod/statements/view3.php?id=280&amp;chapterid=334" TargetMode="External"/><Relationship Id="rId65" Type="http://schemas.openxmlformats.org/officeDocument/2006/relationships/hyperlink" Target="http://informatics.mccme.ru/moodle/mod/statements/view3.php?id=280&amp;chapterid=343" TargetMode="External"/><Relationship Id="rId73" Type="http://schemas.openxmlformats.org/officeDocument/2006/relationships/hyperlink" Target="http://informatics.mccme.ru/moodle/mod/statements/view3.php?id=249&amp;chapterid=113" TargetMode="External"/><Relationship Id="rId78" Type="http://schemas.openxmlformats.org/officeDocument/2006/relationships/hyperlink" Target="http://informatics.mccme.ru/moodle/mod/statements/view3.php?id=249&amp;chapterid=118" TargetMode="External"/><Relationship Id="rId81" Type="http://schemas.openxmlformats.org/officeDocument/2006/relationships/hyperlink" Target="http://informatics.mccme.ru/moodle/mod/statements/view3.php?id=248&amp;chapterid=104" TargetMode="External"/><Relationship Id="rId86" Type="http://schemas.openxmlformats.org/officeDocument/2006/relationships/hyperlink" Target="http://informatics.mccme.ru/moodle/mod/statements/view3.php?id=248&amp;chapterid=109" TargetMode="External"/><Relationship Id="rId94" Type="http://schemas.openxmlformats.org/officeDocument/2006/relationships/hyperlink" Target="http://informatics.mccme.ru/moodle/mod/statements/view3.php?id=248&amp;chapterid=1450" TargetMode="External"/><Relationship Id="rId99" Type="http://schemas.openxmlformats.org/officeDocument/2006/relationships/hyperlink" Target="http://informatics.mccme.ru/moodle/mod/statements/view3.php?id=208&amp;chapterid=64" TargetMode="External"/><Relationship Id="rId101" Type="http://schemas.openxmlformats.org/officeDocument/2006/relationships/hyperlink" Target="http://informatics.mccme.ru/moodle/mod/statements/view3.php?id=208&amp;chapterid=66" TargetMode="External"/><Relationship Id="rId4" Type="http://schemas.openxmlformats.org/officeDocument/2006/relationships/hyperlink" Target="http://informatics.mccme.ru/moodle/mod/statements/view3.php?id=2296&amp;chapterid=2940" TargetMode="External"/><Relationship Id="rId9" Type="http://schemas.openxmlformats.org/officeDocument/2006/relationships/hyperlink" Target="http://informatics.mccme.ru/moodle/mod/statements/view3.php?id=2296&amp;chapterid=2945" TargetMode="External"/><Relationship Id="rId13" Type="http://schemas.openxmlformats.org/officeDocument/2006/relationships/hyperlink" Target="http://informatics.mccme.ru/moodle/mod/statements/view3.php?id=2296&amp;chapterid=2950" TargetMode="External"/><Relationship Id="rId18" Type="http://schemas.openxmlformats.org/officeDocument/2006/relationships/hyperlink" Target="http://informatics.mccme.ru/moodle/mod/statements/view3.php?id=2296&amp;chapterid=2955" TargetMode="External"/><Relationship Id="rId39" Type="http://schemas.openxmlformats.org/officeDocument/2006/relationships/hyperlink" Target="http://informatics.mccme.ru/moodle/mod/statements/view3.php?id=276&amp;chapterid=266" TargetMode="External"/><Relationship Id="rId109" Type="http://schemas.openxmlformats.org/officeDocument/2006/relationships/hyperlink" Target="http://informatics.mccme.ru/moodle/mod/statements/view3.php?id=208&amp;chapterid=1456" TargetMode="External"/><Relationship Id="rId34" Type="http://schemas.openxmlformats.org/officeDocument/2006/relationships/hyperlink" Target="http://informatics.mccme.ru/moodle/mod/statements/view3.php?id=276&amp;chapterid=260" TargetMode="External"/><Relationship Id="rId50" Type="http://schemas.openxmlformats.org/officeDocument/2006/relationships/hyperlink" Target="http://informatics.mccme.ru/moodle/mod/statements/view3.php?id=276&amp;chapterid=1459" TargetMode="External"/><Relationship Id="rId55" Type="http://schemas.openxmlformats.org/officeDocument/2006/relationships/hyperlink" Target="http://informatics.mccme.ru/moodle/mod/statements/view3.php?id=278&amp;chapterid=318" TargetMode="External"/><Relationship Id="rId76" Type="http://schemas.openxmlformats.org/officeDocument/2006/relationships/hyperlink" Target="http://informatics.mccme.ru/moodle/mod/statements/view3.php?id=249&amp;chapterid=116" TargetMode="External"/><Relationship Id="rId97" Type="http://schemas.openxmlformats.org/officeDocument/2006/relationships/hyperlink" Target="http://informatics.mccme.ru/moodle/mod/statements/view3.php?id=248&amp;chapterid=2805" TargetMode="External"/><Relationship Id="rId104" Type="http://schemas.openxmlformats.org/officeDocument/2006/relationships/hyperlink" Target="http://informatics.mccme.ru/moodle/mod/statements/view3.php?id=208&amp;chapterid=69" TargetMode="External"/><Relationship Id="rId7" Type="http://schemas.openxmlformats.org/officeDocument/2006/relationships/hyperlink" Target="http://informatics.mccme.ru/moodle/mod/statements/view3.php?id=2296&amp;chapterid=2943" TargetMode="External"/><Relationship Id="rId71" Type="http://schemas.openxmlformats.org/officeDocument/2006/relationships/hyperlink" Target="http://informatics.mccme.ru/moodle/mod/statements/view3.php?id=280&amp;chapterid=350" TargetMode="External"/><Relationship Id="rId92" Type="http://schemas.openxmlformats.org/officeDocument/2006/relationships/hyperlink" Target="http://informatics.mccme.ru/moodle/mod/statements/view3.php?id=248&amp;chapterid=1421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acmp.ru/?main=task&amp;id_task=87" TargetMode="External"/><Relationship Id="rId21" Type="http://schemas.openxmlformats.org/officeDocument/2006/relationships/hyperlink" Target="http://acmp.ru/?main=task&amp;id_task=231" TargetMode="External"/><Relationship Id="rId42" Type="http://schemas.openxmlformats.org/officeDocument/2006/relationships/hyperlink" Target="http://acmp.ru/?main=task&amp;id_task=51" TargetMode="External"/><Relationship Id="rId47" Type="http://schemas.openxmlformats.org/officeDocument/2006/relationships/hyperlink" Target="http://acmp.ru/?main=task&amp;id_task=9" TargetMode="External"/><Relationship Id="rId63" Type="http://schemas.openxmlformats.org/officeDocument/2006/relationships/hyperlink" Target="http://acmp.ru/?main=task&amp;id_task=411" TargetMode="External"/><Relationship Id="rId68" Type="http://schemas.openxmlformats.org/officeDocument/2006/relationships/hyperlink" Target="http://acmp.ru/?main=task&amp;id_task=58" TargetMode="External"/><Relationship Id="rId84" Type="http://schemas.openxmlformats.org/officeDocument/2006/relationships/hyperlink" Target="http://acmp.ru/?main=task&amp;id_task=295" TargetMode="External"/><Relationship Id="rId89" Type="http://schemas.openxmlformats.org/officeDocument/2006/relationships/hyperlink" Target="http://acmp.ru/?main=task&amp;id_task=208" TargetMode="External"/><Relationship Id="rId112" Type="http://schemas.openxmlformats.org/officeDocument/2006/relationships/hyperlink" Target="http://acmp.ru/?main=task&amp;id_task=321" TargetMode="External"/><Relationship Id="rId133" Type="http://schemas.openxmlformats.org/officeDocument/2006/relationships/hyperlink" Target="http://acmp.ru/?main=task&amp;id_task=82" TargetMode="External"/><Relationship Id="rId138" Type="http://schemas.openxmlformats.org/officeDocument/2006/relationships/hyperlink" Target="http://acmp.ru/?main=task&amp;id_task=391" TargetMode="External"/><Relationship Id="rId154" Type="http://schemas.openxmlformats.org/officeDocument/2006/relationships/hyperlink" Target="http://acmp.ru/?main=task&amp;id_task=420" TargetMode="External"/><Relationship Id="rId159" Type="http://schemas.openxmlformats.org/officeDocument/2006/relationships/hyperlink" Target="http://acmp.ru/?main=task&amp;id_task=244" TargetMode="External"/><Relationship Id="rId175" Type="http://schemas.openxmlformats.org/officeDocument/2006/relationships/hyperlink" Target="http://acmp.ru/?main=task&amp;id_task=320" TargetMode="External"/><Relationship Id="rId170" Type="http://schemas.openxmlformats.org/officeDocument/2006/relationships/hyperlink" Target="http://acmp.ru/?main=task&amp;id_task=475" TargetMode="External"/><Relationship Id="rId191" Type="http://schemas.openxmlformats.org/officeDocument/2006/relationships/hyperlink" Target="http://acmp.ru/?main=task&amp;id_task=281" TargetMode="External"/><Relationship Id="rId196" Type="http://schemas.openxmlformats.org/officeDocument/2006/relationships/hyperlink" Target="http://acmp.ru/?main=task&amp;id_task=418" TargetMode="External"/><Relationship Id="rId16" Type="http://schemas.openxmlformats.org/officeDocument/2006/relationships/hyperlink" Target="http://acmp.ru/?main=task&amp;id_task=392" TargetMode="External"/><Relationship Id="rId107" Type="http://schemas.openxmlformats.org/officeDocument/2006/relationships/hyperlink" Target="http://acmp.ru/?main=task&amp;id_task=55" TargetMode="External"/><Relationship Id="rId11" Type="http://schemas.openxmlformats.org/officeDocument/2006/relationships/hyperlink" Target="http://acmp.ru/?main=task&amp;id_task=439" TargetMode="External"/><Relationship Id="rId32" Type="http://schemas.openxmlformats.org/officeDocument/2006/relationships/hyperlink" Target="http://acmp.ru/?main=task&amp;id_task=331" TargetMode="External"/><Relationship Id="rId37" Type="http://schemas.openxmlformats.org/officeDocument/2006/relationships/hyperlink" Target="http://acmp.ru/?main=task&amp;id_task=315" TargetMode="External"/><Relationship Id="rId53" Type="http://schemas.openxmlformats.org/officeDocument/2006/relationships/hyperlink" Target="http://acmp.ru/?main=task&amp;id_task=303" TargetMode="External"/><Relationship Id="rId58" Type="http://schemas.openxmlformats.org/officeDocument/2006/relationships/hyperlink" Target="http://acmp.ru/?main=task&amp;id_task=254" TargetMode="External"/><Relationship Id="rId74" Type="http://schemas.openxmlformats.org/officeDocument/2006/relationships/hyperlink" Target="http://acmp.ru/?main=task&amp;id_task=322" TargetMode="External"/><Relationship Id="rId79" Type="http://schemas.openxmlformats.org/officeDocument/2006/relationships/hyperlink" Target="http://acmp.ru/?main=task&amp;id_task=326" TargetMode="External"/><Relationship Id="rId102" Type="http://schemas.openxmlformats.org/officeDocument/2006/relationships/hyperlink" Target="http://acmp.ru/?main=task&amp;id_task=408" TargetMode="External"/><Relationship Id="rId123" Type="http://schemas.openxmlformats.org/officeDocument/2006/relationships/hyperlink" Target="http://acmp.ru/?main=task&amp;id_task=360" TargetMode="External"/><Relationship Id="rId128" Type="http://schemas.openxmlformats.org/officeDocument/2006/relationships/hyperlink" Target="http://acmp.ru/?main=task&amp;id_task=500" TargetMode="External"/><Relationship Id="rId144" Type="http://schemas.openxmlformats.org/officeDocument/2006/relationships/hyperlink" Target="http://acmp.ru/?main=task&amp;id_task=30" TargetMode="External"/><Relationship Id="rId149" Type="http://schemas.openxmlformats.org/officeDocument/2006/relationships/hyperlink" Target="http://acmp.ru/?main=task&amp;id_task=135" TargetMode="External"/><Relationship Id="rId5" Type="http://schemas.openxmlformats.org/officeDocument/2006/relationships/hyperlink" Target="http://acmp.ru/?main=task&amp;id_task=357" TargetMode="External"/><Relationship Id="rId90" Type="http://schemas.openxmlformats.org/officeDocument/2006/relationships/hyperlink" Target="http://acmp.ru/?main=task&amp;id_task=309" TargetMode="External"/><Relationship Id="rId95" Type="http://schemas.openxmlformats.org/officeDocument/2006/relationships/hyperlink" Target="http://acmp.ru/?main=task&amp;id_task=70" TargetMode="External"/><Relationship Id="rId160" Type="http://schemas.openxmlformats.org/officeDocument/2006/relationships/hyperlink" Target="http://acmp.ru/?main=task&amp;id_task=286" TargetMode="External"/><Relationship Id="rId165" Type="http://schemas.openxmlformats.org/officeDocument/2006/relationships/hyperlink" Target="http://acmp.ru/?main=task&amp;id_task=492" TargetMode="External"/><Relationship Id="rId181" Type="http://schemas.openxmlformats.org/officeDocument/2006/relationships/hyperlink" Target="http://acmp.ru/?main=task&amp;id_task=20" TargetMode="External"/><Relationship Id="rId186" Type="http://schemas.openxmlformats.org/officeDocument/2006/relationships/hyperlink" Target="http://acmp.ru/?main=task&amp;id_task=422" TargetMode="External"/><Relationship Id="rId22" Type="http://schemas.openxmlformats.org/officeDocument/2006/relationships/hyperlink" Target="http://acmp.ru/?main=task&amp;id_task=283" TargetMode="External"/><Relationship Id="rId27" Type="http://schemas.openxmlformats.org/officeDocument/2006/relationships/hyperlink" Target="http://acmp.ru/?main=task&amp;id_task=163" TargetMode="External"/><Relationship Id="rId43" Type="http://schemas.openxmlformats.org/officeDocument/2006/relationships/hyperlink" Target="http://acmp.ru/?main=task&amp;id_task=125" TargetMode="External"/><Relationship Id="rId48" Type="http://schemas.openxmlformats.org/officeDocument/2006/relationships/hyperlink" Target="http://acmp.ru/?main=task&amp;id_task=317" TargetMode="External"/><Relationship Id="rId64" Type="http://schemas.openxmlformats.org/officeDocument/2006/relationships/hyperlink" Target="http://acmp.ru/?main=task&amp;id_task=207" TargetMode="External"/><Relationship Id="rId69" Type="http://schemas.openxmlformats.org/officeDocument/2006/relationships/hyperlink" Target="http://acmp.ru/?main=task&amp;id_task=395" TargetMode="External"/><Relationship Id="rId113" Type="http://schemas.openxmlformats.org/officeDocument/2006/relationships/hyperlink" Target="http://acmp.ru/?main=task&amp;id_task=53" TargetMode="External"/><Relationship Id="rId118" Type="http://schemas.openxmlformats.org/officeDocument/2006/relationships/hyperlink" Target="http://acmp.ru/?main=task&amp;id_task=165" TargetMode="External"/><Relationship Id="rId134" Type="http://schemas.openxmlformats.org/officeDocument/2006/relationships/hyperlink" Target="http://acmp.ru/?main=task&amp;id_task=415" TargetMode="External"/><Relationship Id="rId139" Type="http://schemas.openxmlformats.org/officeDocument/2006/relationships/hyperlink" Target="http://acmp.ru/?main=task&amp;id_task=237" TargetMode="External"/><Relationship Id="rId80" Type="http://schemas.openxmlformats.org/officeDocument/2006/relationships/hyperlink" Target="http://acmp.ru/?main=task&amp;id_task=485" TargetMode="External"/><Relationship Id="rId85" Type="http://schemas.openxmlformats.org/officeDocument/2006/relationships/hyperlink" Target="http://acmp.ru/?main=task&amp;id_task=40" TargetMode="External"/><Relationship Id="rId150" Type="http://schemas.openxmlformats.org/officeDocument/2006/relationships/hyperlink" Target="http://acmp.ru/?main=task&amp;id_task=292" TargetMode="External"/><Relationship Id="rId155" Type="http://schemas.openxmlformats.org/officeDocument/2006/relationships/hyperlink" Target="http://acmp.ru/?main=task&amp;id_task=462" TargetMode="External"/><Relationship Id="rId171" Type="http://schemas.openxmlformats.org/officeDocument/2006/relationships/hyperlink" Target="http://acmp.ru/?main=task&amp;id_task=344" TargetMode="External"/><Relationship Id="rId176" Type="http://schemas.openxmlformats.org/officeDocument/2006/relationships/hyperlink" Target="http://acmp.ru/?main=task&amp;id_task=406" TargetMode="External"/><Relationship Id="rId192" Type="http://schemas.openxmlformats.org/officeDocument/2006/relationships/hyperlink" Target="http://acmp.ru/?main=task&amp;id_task=266" TargetMode="External"/><Relationship Id="rId197" Type="http://schemas.openxmlformats.org/officeDocument/2006/relationships/hyperlink" Target="http://acmp.ru/?main=task&amp;id_task=60" TargetMode="External"/><Relationship Id="rId12" Type="http://schemas.openxmlformats.org/officeDocument/2006/relationships/hyperlink" Target="http://acmp.ru/?main=task&amp;id_task=48" TargetMode="External"/><Relationship Id="rId17" Type="http://schemas.openxmlformats.org/officeDocument/2006/relationships/hyperlink" Target="http://acmp.ru/?main=task&amp;id_task=89" TargetMode="External"/><Relationship Id="rId33" Type="http://schemas.openxmlformats.org/officeDocument/2006/relationships/hyperlink" Target="http://acmp.ru/?main=task&amp;id_task=461" TargetMode="External"/><Relationship Id="rId38" Type="http://schemas.openxmlformats.org/officeDocument/2006/relationships/hyperlink" Target="http://acmp.ru/?main=task&amp;id_task=184" TargetMode="External"/><Relationship Id="rId59" Type="http://schemas.openxmlformats.org/officeDocument/2006/relationships/hyperlink" Target="http://acmp.ru/?main=task&amp;id_task=273" TargetMode="External"/><Relationship Id="rId103" Type="http://schemas.openxmlformats.org/officeDocument/2006/relationships/hyperlink" Target="http://acmp.ru/?main=task&amp;id_task=17" TargetMode="External"/><Relationship Id="rId108" Type="http://schemas.openxmlformats.org/officeDocument/2006/relationships/hyperlink" Target="http://acmp.ru/?main=task&amp;id_task=27" TargetMode="External"/><Relationship Id="rId124" Type="http://schemas.openxmlformats.org/officeDocument/2006/relationships/hyperlink" Target="http://acmp.ru/?main=task&amp;id_task=67" TargetMode="External"/><Relationship Id="rId129" Type="http://schemas.openxmlformats.org/officeDocument/2006/relationships/hyperlink" Target="http://acmp.ru/?main=task&amp;id_task=121" TargetMode="External"/><Relationship Id="rId54" Type="http://schemas.openxmlformats.org/officeDocument/2006/relationships/hyperlink" Target="http://acmp.ru/?main=task&amp;id_task=277" TargetMode="External"/><Relationship Id="rId70" Type="http://schemas.openxmlformats.org/officeDocument/2006/relationships/hyperlink" Target="http://acmp.ru/?main=task&amp;id_task=349" TargetMode="External"/><Relationship Id="rId75" Type="http://schemas.openxmlformats.org/officeDocument/2006/relationships/hyperlink" Target="http://acmp.ru/?main=task&amp;id_task=298" TargetMode="External"/><Relationship Id="rId91" Type="http://schemas.openxmlformats.org/officeDocument/2006/relationships/hyperlink" Target="http://acmp.ru/?main=task&amp;id_task=36" TargetMode="External"/><Relationship Id="rId96" Type="http://schemas.openxmlformats.org/officeDocument/2006/relationships/hyperlink" Target="http://acmp.ru/?main=task&amp;id_task=456" TargetMode="External"/><Relationship Id="rId140" Type="http://schemas.openxmlformats.org/officeDocument/2006/relationships/hyperlink" Target="http://acmp.ru/?main=task&amp;id_task=495" TargetMode="External"/><Relationship Id="rId145" Type="http://schemas.openxmlformats.org/officeDocument/2006/relationships/hyperlink" Target="http://acmp.ru/?main=task&amp;id_task=464" TargetMode="External"/><Relationship Id="rId161" Type="http://schemas.openxmlformats.org/officeDocument/2006/relationships/hyperlink" Target="http://acmp.ru/?main=task&amp;id_task=386" TargetMode="External"/><Relationship Id="rId166" Type="http://schemas.openxmlformats.org/officeDocument/2006/relationships/hyperlink" Target="http://acmp.ru/?main=task&amp;id_task=421" TargetMode="External"/><Relationship Id="rId182" Type="http://schemas.openxmlformats.org/officeDocument/2006/relationships/hyperlink" Target="http://acmp.ru/?main=task&amp;id_task=202" TargetMode="External"/><Relationship Id="rId187" Type="http://schemas.openxmlformats.org/officeDocument/2006/relationships/hyperlink" Target="http://acmp.ru/?main=task&amp;id_task=136" TargetMode="External"/><Relationship Id="rId1" Type="http://schemas.openxmlformats.org/officeDocument/2006/relationships/hyperlink" Target="http://acmp.ru/?main=task&amp;id_task=68" TargetMode="External"/><Relationship Id="rId6" Type="http://schemas.openxmlformats.org/officeDocument/2006/relationships/hyperlink" Target="http://acmp.ru/?main=task&amp;id_task=296" TargetMode="External"/><Relationship Id="rId23" Type="http://schemas.openxmlformats.org/officeDocument/2006/relationships/hyperlink" Target="http://acmp.ru/?main=task&amp;id_task=124" TargetMode="External"/><Relationship Id="rId28" Type="http://schemas.openxmlformats.org/officeDocument/2006/relationships/hyperlink" Target="http://acmp.ru/?main=task&amp;id_task=253" TargetMode="External"/><Relationship Id="rId49" Type="http://schemas.openxmlformats.org/officeDocument/2006/relationships/hyperlink" Target="http://acmp.ru/?main=task&amp;id_task=64" TargetMode="External"/><Relationship Id="rId114" Type="http://schemas.openxmlformats.org/officeDocument/2006/relationships/hyperlink" Target="http://acmp.ru/?main=task&amp;id_task=65" TargetMode="External"/><Relationship Id="rId119" Type="http://schemas.openxmlformats.org/officeDocument/2006/relationships/hyperlink" Target="http://acmp.ru/?main=task&amp;id_task=102" TargetMode="External"/><Relationship Id="rId44" Type="http://schemas.openxmlformats.org/officeDocument/2006/relationships/hyperlink" Target="http://acmp.ru/?main=task&amp;id_task=84" TargetMode="External"/><Relationship Id="rId60" Type="http://schemas.openxmlformats.org/officeDocument/2006/relationships/hyperlink" Target="http://acmp.ru/?main=task&amp;id_task=278" TargetMode="External"/><Relationship Id="rId65" Type="http://schemas.openxmlformats.org/officeDocument/2006/relationships/hyperlink" Target="http://acmp.ru/?main=task&amp;id_task=482" TargetMode="External"/><Relationship Id="rId81" Type="http://schemas.openxmlformats.org/officeDocument/2006/relationships/hyperlink" Target="http://acmp.ru/?main=task&amp;id_task=316" TargetMode="External"/><Relationship Id="rId86" Type="http://schemas.openxmlformats.org/officeDocument/2006/relationships/hyperlink" Target="http://acmp.ru/?main=task&amp;id_task=323" TargetMode="External"/><Relationship Id="rId130" Type="http://schemas.openxmlformats.org/officeDocument/2006/relationships/hyperlink" Target="http://acmp.ru/?main=task&amp;id_task=417" TargetMode="External"/><Relationship Id="rId135" Type="http://schemas.openxmlformats.org/officeDocument/2006/relationships/hyperlink" Target="http://acmp.ru/?main=task&amp;id_task=193" TargetMode="External"/><Relationship Id="rId151" Type="http://schemas.openxmlformats.org/officeDocument/2006/relationships/hyperlink" Target="http://acmp.ru/?main=task&amp;id_task=287" TargetMode="External"/><Relationship Id="rId156" Type="http://schemas.openxmlformats.org/officeDocument/2006/relationships/hyperlink" Target="http://acmp.ru/?main=task&amp;id_task=265" TargetMode="External"/><Relationship Id="rId177" Type="http://schemas.openxmlformats.org/officeDocument/2006/relationships/hyperlink" Target="http://acmp.ru/?main=task&amp;id_task=267" TargetMode="External"/><Relationship Id="rId198" Type="http://schemas.openxmlformats.org/officeDocument/2006/relationships/printerSettings" Target="../printerSettings/printerSettings10.bin"/><Relationship Id="rId172" Type="http://schemas.openxmlformats.org/officeDocument/2006/relationships/hyperlink" Target="http://acmp.ru/?main=task&amp;id_task=256" TargetMode="External"/><Relationship Id="rId193" Type="http://schemas.openxmlformats.org/officeDocument/2006/relationships/hyperlink" Target="http://acmp.ru/?main=task&amp;id_task=472" TargetMode="External"/><Relationship Id="rId13" Type="http://schemas.openxmlformats.org/officeDocument/2006/relationships/hyperlink" Target="http://acmp.ru/?main=task&amp;id_task=440" TargetMode="External"/><Relationship Id="rId18" Type="http://schemas.openxmlformats.org/officeDocument/2006/relationships/hyperlink" Target="http://acmp.ru/?main=task&amp;id_task=274" TargetMode="External"/><Relationship Id="rId39" Type="http://schemas.openxmlformats.org/officeDocument/2006/relationships/hyperlink" Target="http://acmp.ru/?main=task&amp;id_task=272" TargetMode="External"/><Relationship Id="rId109" Type="http://schemas.openxmlformats.org/officeDocument/2006/relationships/hyperlink" Target="http://acmp.ru/?main=task&amp;id_task=39" TargetMode="External"/><Relationship Id="rId34" Type="http://schemas.openxmlformats.org/officeDocument/2006/relationships/hyperlink" Target="http://acmp.ru/?main=task&amp;id_task=409" TargetMode="External"/><Relationship Id="rId50" Type="http://schemas.openxmlformats.org/officeDocument/2006/relationships/hyperlink" Target="http://acmp.ru/?main=task&amp;id_task=182" TargetMode="External"/><Relationship Id="rId55" Type="http://schemas.openxmlformats.org/officeDocument/2006/relationships/hyperlink" Target="http://acmp.ru/?main=task&amp;id_task=69" TargetMode="External"/><Relationship Id="rId76" Type="http://schemas.openxmlformats.org/officeDocument/2006/relationships/hyperlink" Target="http://acmp.ru/?main=task&amp;id_task=54" TargetMode="External"/><Relationship Id="rId97" Type="http://schemas.openxmlformats.org/officeDocument/2006/relationships/hyperlink" Target="http://acmp.ru/?main=task&amp;id_task=330" TargetMode="External"/><Relationship Id="rId104" Type="http://schemas.openxmlformats.org/officeDocument/2006/relationships/hyperlink" Target="http://acmp.ru/?main=task&amp;id_task=203" TargetMode="External"/><Relationship Id="rId120" Type="http://schemas.openxmlformats.org/officeDocument/2006/relationships/hyperlink" Target="http://acmp.ru/?main=task&amp;id_task=412" TargetMode="External"/><Relationship Id="rId125" Type="http://schemas.openxmlformats.org/officeDocument/2006/relationships/hyperlink" Target="http://acmp.ru/?main=task&amp;id_task=347" TargetMode="External"/><Relationship Id="rId141" Type="http://schemas.openxmlformats.org/officeDocument/2006/relationships/hyperlink" Target="http://acmp.ru/?main=task&amp;id_task=170" TargetMode="External"/><Relationship Id="rId146" Type="http://schemas.openxmlformats.org/officeDocument/2006/relationships/hyperlink" Target="http://acmp.ru/?main=task&amp;id_task=341" TargetMode="External"/><Relationship Id="rId167" Type="http://schemas.openxmlformats.org/officeDocument/2006/relationships/hyperlink" Target="http://acmp.ru/?main=task&amp;id_task=90" TargetMode="External"/><Relationship Id="rId188" Type="http://schemas.openxmlformats.org/officeDocument/2006/relationships/hyperlink" Target="http://acmp.ru/?main=task&amp;id_task=228" TargetMode="External"/><Relationship Id="rId7" Type="http://schemas.openxmlformats.org/officeDocument/2006/relationships/hyperlink" Target="http://acmp.ru/?main=task&amp;id_task=457" TargetMode="External"/><Relationship Id="rId71" Type="http://schemas.openxmlformats.org/officeDocument/2006/relationships/hyperlink" Target="http://acmp.ru/?main=task&amp;id_task=73" TargetMode="External"/><Relationship Id="rId92" Type="http://schemas.openxmlformats.org/officeDocument/2006/relationships/hyperlink" Target="http://acmp.ru/?main=task&amp;id_task=235" TargetMode="External"/><Relationship Id="rId162" Type="http://schemas.openxmlformats.org/officeDocument/2006/relationships/hyperlink" Target="http://acmp.ru/?main=task&amp;id_task=400" TargetMode="External"/><Relationship Id="rId183" Type="http://schemas.openxmlformats.org/officeDocument/2006/relationships/hyperlink" Target="http://acmp.ru/?main=task&amp;id_task=74" TargetMode="External"/><Relationship Id="rId2" Type="http://schemas.openxmlformats.org/officeDocument/2006/relationships/hyperlink" Target="http://acmp.ru/?main=task&amp;id_task=493" TargetMode="External"/><Relationship Id="rId29" Type="http://schemas.openxmlformats.org/officeDocument/2006/relationships/hyperlink" Target="http://acmp.ru/?main=task&amp;id_task=416" TargetMode="External"/><Relationship Id="rId24" Type="http://schemas.openxmlformats.org/officeDocument/2006/relationships/hyperlink" Target="http://acmp.ru/?main=task&amp;id_task=5" TargetMode="External"/><Relationship Id="rId40" Type="http://schemas.openxmlformats.org/officeDocument/2006/relationships/hyperlink" Target="http://acmp.ru/?main=task&amp;id_task=164" TargetMode="External"/><Relationship Id="rId45" Type="http://schemas.openxmlformats.org/officeDocument/2006/relationships/hyperlink" Target="http://acmp.ru/?main=task&amp;id_task=250" TargetMode="External"/><Relationship Id="rId66" Type="http://schemas.openxmlformats.org/officeDocument/2006/relationships/hyperlink" Target="http://acmp.ru/?main=task&amp;id_task=168" TargetMode="External"/><Relationship Id="rId87" Type="http://schemas.openxmlformats.org/officeDocument/2006/relationships/hyperlink" Target="http://acmp.ru/?main=task&amp;id_task=313" TargetMode="External"/><Relationship Id="rId110" Type="http://schemas.openxmlformats.org/officeDocument/2006/relationships/hyperlink" Target="http://acmp.ru/?main=task&amp;id_task=376" TargetMode="External"/><Relationship Id="rId115" Type="http://schemas.openxmlformats.org/officeDocument/2006/relationships/hyperlink" Target="http://acmp.ru/?main=task&amp;id_task=174" TargetMode="External"/><Relationship Id="rId131" Type="http://schemas.openxmlformats.org/officeDocument/2006/relationships/hyperlink" Target="http://acmp.ru/?main=task&amp;id_task=285" TargetMode="External"/><Relationship Id="rId136" Type="http://schemas.openxmlformats.org/officeDocument/2006/relationships/hyperlink" Target="http://acmp.ru/?main=task&amp;id_task=37" TargetMode="External"/><Relationship Id="rId157" Type="http://schemas.openxmlformats.org/officeDocument/2006/relationships/hyperlink" Target="http://acmp.ru/?main=task&amp;id_task=144" TargetMode="External"/><Relationship Id="rId178" Type="http://schemas.openxmlformats.org/officeDocument/2006/relationships/hyperlink" Target="http://acmp.ru/?main=task&amp;id_task=122" TargetMode="External"/><Relationship Id="rId61" Type="http://schemas.openxmlformats.org/officeDocument/2006/relationships/hyperlink" Target="http://acmp.ru/?main=task&amp;id_task=98" TargetMode="External"/><Relationship Id="rId82" Type="http://schemas.openxmlformats.org/officeDocument/2006/relationships/hyperlink" Target="http://acmp.ru/?main=task&amp;id_task=41" TargetMode="External"/><Relationship Id="rId152" Type="http://schemas.openxmlformats.org/officeDocument/2006/relationships/hyperlink" Target="http://acmp.ru/?main=task&amp;id_task=318" TargetMode="External"/><Relationship Id="rId173" Type="http://schemas.openxmlformats.org/officeDocument/2006/relationships/hyperlink" Target="http://acmp.ru/?main=task&amp;id_task=359" TargetMode="External"/><Relationship Id="rId194" Type="http://schemas.openxmlformats.org/officeDocument/2006/relationships/hyperlink" Target="http://acmp.ru/?main=task&amp;id_task=447" TargetMode="External"/><Relationship Id="rId19" Type="http://schemas.openxmlformats.org/officeDocument/2006/relationships/hyperlink" Target="http://acmp.ru/?main=task&amp;id_task=59" TargetMode="External"/><Relationship Id="rId14" Type="http://schemas.openxmlformats.org/officeDocument/2006/relationships/hyperlink" Target="http://acmp.ru/?main=task&amp;id_task=14" TargetMode="External"/><Relationship Id="rId30" Type="http://schemas.openxmlformats.org/officeDocument/2006/relationships/hyperlink" Target="http://acmp.ru/?main=task&amp;id_task=93" TargetMode="External"/><Relationship Id="rId35" Type="http://schemas.openxmlformats.org/officeDocument/2006/relationships/hyperlink" Target="http://acmp.ru/?main=task&amp;id_task=383" TargetMode="External"/><Relationship Id="rId56" Type="http://schemas.openxmlformats.org/officeDocument/2006/relationships/hyperlink" Target="http://acmp.ru/?main=task&amp;id_task=491" TargetMode="External"/><Relationship Id="rId77" Type="http://schemas.openxmlformats.org/officeDocument/2006/relationships/hyperlink" Target="http://acmp.ru/?main=task&amp;id_task=56" TargetMode="External"/><Relationship Id="rId100" Type="http://schemas.openxmlformats.org/officeDocument/2006/relationships/hyperlink" Target="http://acmp.ru/?main=task&amp;id_task=339" TargetMode="External"/><Relationship Id="rId105" Type="http://schemas.openxmlformats.org/officeDocument/2006/relationships/hyperlink" Target="http://acmp.ru/?main=task&amp;id_task=291" TargetMode="External"/><Relationship Id="rId126" Type="http://schemas.openxmlformats.org/officeDocument/2006/relationships/hyperlink" Target="http://acmp.ru/?main=task&amp;id_task=385" TargetMode="External"/><Relationship Id="rId147" Type="http://schemas.openxmlformats.org/officeDocument/2006/relationships/hyperlink" Target="http://acmp.ru/?main=task&amp;id_task=49" TargetMode="External"/><Relationship Id="rId168" Type="http://schemas.openxmlformats.org/officeDocument/2006/relationships/hyperlink" Target="http://acmp.ru/?main=task&amp;id_task=443" TargetMode="External"/><Relationship Id="rId8" Type="http://schemas.openxmlformats.org/officeDocument/2006/relationships/hyperlink" Target="http://acmp.ru/?main=task&amp;id_task=94" TargetMode="External"/><Relationship Id="rId51" Type="http://schemas.openxmlformats.org/officeDocument/2006/relationships/hyperlink" Target="http://acmp.ru/?main=task&amp;id_task=354" TargetMode="External"/><Relationship Id="rId72" Type="http://schemas.openxmlformats.org/officeDocument/2006/relationships/hyperlink" Target="http://acmp.ru/?main=task&amp;id_task=234" TargetMode="External"/><Relationship Id="rId93" Type="http://schemas.openxmlformats.org/officeDocument/2006/relationships/hyperlink" Target="http://acmp.ru/?main=task&amp;id_task=166" TargetMode="External"/><Relationship Id="rId98" Type="http://schemas.openxmlformats.org/officeDocument/2006/relationships/hyperlink" Target="http://acmp.ru/?main=task&amp;id_task=394" TargetMode="External"/><Relationship Id="rId121" Type="http://schemas.openxmlformats.org/officeDocument/2006/relationships/hyperlink" Target="http://acmp.ru/?main=task&amp;id_task=32" TargetMode="External"/><Relationship Id="rId142" Type="http://schemas.openxmlformats.org/officeDocument/2006/relationships/hyperlink" Target="http://acmp.ru/?main=task&amp;id_task=103" TargetMode="External"/><Relationship Id="rId163" Type="http://schemas.openxmlformats.org/officeDocument/2006/relationships/hyperlink" Target="http://acmp.ru/?main=task&amp;id_task=329" TargetMode="External"/><Relationship Id="rId184" Type="http://schemas.openxmlformats.org/officeDocument/2006/relationships/hyperlink" Target="http://acmp.ru/?main=task&amp;id_task=300" TargetMode="External"/><Relationship Id="rId189" Type="http://schemas.openxmlformats.org/officeDocument/2006/relationships/hyperlink" Target="http://acmp.ru/?main=task&amp;id_task=172" TargetMode="External"/><Relationship Id="rId3" Type="http://schemas.openxmlformats.org/officeDocument/2006/relationships/hyperlink" Target="http://acmp.ru/?main=task&amp;id_task=79" TargetMode="External"/><Relationship Id="rId25" Type="http://schemas.openxmlformats.org/officeDocument/2006/relationships/hyperlink" Target="http://acmp.ru/?main=task&amp;id_task=398" TargetMode="External"/><Relationship Id="rId46" Type="http://schemas.openxmlformats.org/officeDocument/2006/relationships/hyperlink" Target="http://acmp.ru/?main=task&amp;id_task=490" TargetMode="External"/><Relationship Id="rId67" Type="http://schemas.openxmlformats.org/officeDocument/2006/relationships/hyperlink" Target="http://acmp.ru/?main=task&amp;id_task=333" TargetMode="External"/><Relationship Id="rId116" Type="http://schemas.openxmlformats.org/officeDocument/2006/relationships/hyperlink" Target="http://acmp.ru/?main=task&amp;id_task=185" TargetMode="External"/><Relationship Id="rId137" Type="http://schemas.openxmlformats.org/officeDocument/2006/relationships/hyperlink" Target="http://acmp.ru/?main=task&amp;id_task=19" TargetMode="External"/><Relationship Id="rId158" Type="http://schemas.openxmlformats.org/officeDocument/2006/relationships/hyperlink" Target="http://acmp.ru/?main=task&amp;id_task=114" TargetMode="External"/><Relationship Id="rId20" Type="http://schemas.openxmlformats.org/officeDocument/2006/relationships/hyperlink" Target="http://acmp.ru/?main=task&amp;id_task=159" TargetMode="External"/><Relationship Id="rId41" Type="http://schemas.openxmlformats.org/officeDocument/2006/relationships/hyperlink" Target="http://acmp.ru/?main=task&amp;id_task=80" TargetMode="External"/><Relationship Id="rId62" Type="http://schemas.openxmlformats.org/officeDocument/2006/relationships/hyperlink" Target="http://acmp.ru/?main=task&amp;id_task=126" TargetMode="External"/><Relationship Id="rId83" Type="http://schemas.openxmlformats.org/officeDocument/2006/relationships/hyperlink" Target="http://acmp.ru/?main=task&amp;id_task=173" TargetMode="External"/><Relationship Id="rId88" Type="http://schemas.openxmlformats.org/officeDocument/2006/relationships/hyperlink" Target="http://acmp.ru/?main=task&amp;id_task=399" TargetMode="External"/><Relationship Id="rId111" Type="http://schemas.openxmlformats.org/officeDocument/2006/relationships/hyperlink" Target="http://acmp.ru/?main=task&amp;id_task=120" TargetMode="External"/><Relationship Id="rId132" Type="http://schemas.openxmlformats.org/officeDocument/2006/relationships/hyperlink" Target="http://acmp.ru/?main=task&amp;id_task=169" TargetMode="External"/><Relationship Id="rId153" Type="http://schemas.openxmlformats.org/officeDocument/2006/relationships/hyperlink" Target="http://acmp.ru/?main=task&amp;id_task=252" TargetMode="External"/><Relationship Id="rId174" Type="http://schemas.openxmlformats.org/officeDocument/2006/relationships/hyperlink" Target="http://acmp.ru/?main=task&amp;id_task=29" TargetMode="External"/><Relationship Id="rId179" Type="http://schemas.openxmlformats.org/officeDocument/2006/relationships/hyperlink" Target="http://acmp.ru/?main=task&amp;id_task=368" TargetMode="External"/><Relationship Id="rId195" Type="http://schemas.openxmlformats.org/officeDocument/2006/relationships/hyperlink" Target="http://acmp.ru/?main=task&amp;id_task=241" TargetMode="External"/><Relationship Id="rId190" Type="http://schemas.openxmlformats.org/officeDocument/2006/relationships/hyperlink" Target="http://acmp.ru/?main=task&amp;id_task=352" TargetMode="External"/><Relationship Id="rId15" Type="http://schemas.openxmlformats.org/officeDocument/2006/relationships/hyperlink" Target="http://acmp.ru/?main=task&amp;id_task=95" TargetMode="External"/><Relationship Id="rId36" Type="http://schemas.openxmlformats.org/officeDocument/2006/relationships/hyperlink" Target="http://acmp.ru/?main=task&amp;id_task=47" TargetMode="External"/><Relationship Id="rId57" Type="http://schemas.openxmlformats.org/officeDocument/2006/relationships/hyperlink" Target="http://acmp.ru/?main=task&amp;id_task=246" TargetMode="External"/><Relationship Id="rId106" Type="http://schemas.openxmlformats.org/officeDocument/2006/relationships/hyperlink" Target="http://acmp.ru/?main=task&amp;id_task=205" TargetMode="External"/><Relationship Id="rId127" Type="http://schemas.openxmlformats.org/officeDocument/2006/relationships/hyperlink" Target="http://acmp.ru/?main=task&amp;id_task=310" TargetMode="External"/><Relationship Id="rId10" Type="http://schemas.openxmlformats.org/officeDocument/2006/relationships/hyperlink" Target="http://acmp.ru/?main=task&amp;id_task=85" TargetMode="External"/><Relationship Id="rId31" Type="http://schemas.openxmlformats.org/officeDocument/2006/relationships/hyperlink" Target="http://acmp.ru/?main=task&amp;id_task=13" TargetMode="External"/><Relationship Id="rId52" Type="http://schemas.openxmlformats.org/officeDocument/2006/relationships/hyperlink" Target="http://acmp.ru/?main=task&amp;id_task=88" TargetMode="External"/><Relationship Id="rId73" Type="http://schemas.openxmlformats.org/officeDocument/2006/relationships/hyperlink" Target="http://acmp.ru/?main=task&amp;id_task=388" TargetMode="External"/><Relationship Id="rId78" Type="http://schemas.openxmlformats.org/officeDocument/2006/relationships/hyperlink" Target="http://acmp.ru/?main=task&amp;id_task=91" TargetMode="External"/><Relationship Id="rId94" Type="http://schemas.openxmlformats.org/officeDocument/2006/relationships/hyperlink" Target="http://acmp.ru/?main=task&amp;id_task=444" TargetMode="External"/><Relationship Id="rId99" Type="http://schemas.openxmlformats.org/officeDocument/2006/relationships/hyperlink" Target="http://acmp.ru/?main=task&amp;id_task=314" TargetMode="External"/><Relationship Id="rId101" Type="http://schemas.openxmlformats.org/officeDocument/2006/relationships/hyperlink" Target="http://acmp.ru/?main=task&amp;id_task=325" TargetMode="External"/><Relationship Id="rId122" Type="http://schemas.openxmlformats.org/officeDocument/2006/relationships/hyperlink" Target="http://acmp.ru/?main=task&amp;id_task=57" TargetMode="External"/><Relationship Id="rId143" Type="http://schemas.openxmlformats.org/officeDocument/2006/relationships/hyperlink" Target="http://acmp.ru/?main=task&amp;id_task=343" TargetMode="External"/><Relationship Id="rId148" Type="http://schemas.openxmlformats.org/officeDocument/2006/relationships/hyperlink" Target="http://acmp.ru/?main=task&amp;id_task=458" TargetMode="External"/><Relationship Id="rId164" Type="http://schemas.openxmlformats.org/officeDocument/2006/relationships/hyperlink" Target="http://acmp.ru/?main=task&amp;id_task=175" TargetMode="External"/><Relationship Id="rId169" Type="http://schemas.openxmlformats.org/officeDocument/2006/relationships/hyperlink" Target="http://acmp.ru/?main=task&amp;id_task=138" TargetMode="External"/><Relationship Id="rId185" Type="http://schemas.openxmlformats.org/officeDocument/2006/relationships/hyperlink" Target="http://acmp.ru/?main=task&amp;id_task=196" TargetMode="External"/><Relationship Id="rId4" Type="http://schemas.openxmlformats.org/officeDocument/2006/relationships/hyperlink" Target="http://acmp.ru/?main=task&amp;id_task=276" TargetMode="External"/><Relationship Id="rId9" Type="http://schemas.openxmlformats.org/officeDocument/2006/relationships/hyperlink" Target="http://acmp.ru/?main=task&amp;id_task=499" TargetMode="External"/><Relationship Id="rId180" Type="http://schemas.openxmlformats.org/officeDocument/2006/relationships/hyperlink" Target="http://acmp.ru/?main=task&amp;id_task=224" TargetMode="External"/><Relationship Id="rId26" Type="http://schemas.openxmlformats.org/officeDocument/2006/relationships/hyperlink" Target="http://acmp.ru/?main=task&amp;id_task=32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1"/>
  <sheetViews>
    <sheetView workbookViewId="0">
      <selection activeCell="A2" sqref="A2:B22"/>
    </sheetView>
  </sheetViews>
  <sheetFormatPr defaultRowHeight="11.25" x14ac:dyDescent="0.2"/>
  <cols>
    <col min="1" max="1" width="3.42578125" style="1" bestFit="1" customWidth="1"/>
    <col min="2" max="2" width="24.85546875" style="1" customWidth="1"/>
    <col min="3" max="8" width="3.140625" style="15" customWidth="1"/>
    <col min="9" max="9" width="3.28515625" style="15" customWidth="1"/>
    <col min="10" max="13" width="3.140625" style="15" customWidth="1"/>
    <col min="14" max="15" width="3" style="15" customWidth="1"/>
    <col min="16" max="18" width="3.140625" style="15" customWidth="1"/>
    <col min="19" max="19" width="2.7109375" style="15" customWidth="1"/>
    <col min="20" max="20" width="3.28515625" style="15" customWidth="1"/>
    <col min="21" max="23" width="3.140625" style="15" customWidth="1"/>
    <col min="24" max="24" width="2.42578125" style="15" customWidth="1"/>
    <col min="25" max="25" width="3.140625" style="15" customWidth="1"/>
    <col min="26" max="27" width="2.7109375" style="15" customWidth="1"/>
    <col min="28" max="28" width="6" style="15" customWidth="1"/>
    <col min="29" max="39" width="3.42578125" style="15" customWidth="1"/>
    <col min="40" max="40" width="6.5703125" style="15" customWidth="1"/>
    <col min="41" max="41" width="3.28515625" style="15" customWidth="1"/>
    <col min="42" max="42" width="2.5703125" style="15" customWidth="1"/>
    <col min="43" max="48" width="3" style="15" customWidth="1"/>
    <col min="49" max="49" width="2.5703125" style="15" customWidth="1"/>
    <col min="50" max="50" width="6" style="15" customWidth="1"/>
    <col min="51" max="58" width="3.140625" style="15" customWidth="1"/>
    <col min="59" max="59" width="6" style="15" customWidth="1"/>
    <col min="60" max="62" width="5" style="15" customWidth="1"/>
    <col min="63" max="63" width="4.5703125" style="15" customWidth="1"/>
    <col min="64" max="64" width="3.28515625" style="15" customWidth="1"/>
    <col min="65" max="65" width="4.5703125" style="15" customWidth="1"/>
    <col min="66" max="66" width="2.7109375" style="15" customWidth="1"/>
    <col min="67" max="16384" width="9.140625" style="1"/>
  </cols>
  <sheetData>
    <row r="1" spans="1:68" ht="12" thickBot="1" x14ac:dyDescent="0.25">
      <c r="A1" s="1" t="s">
        <v>7</v>
      </c>
      <c r="C1" s="15">
        <v>2</v>
      </c>
      <c r="D1" s="15">
        <v>1</v>
      </c>
      <c r="E1" s="15">
        <v>0</v>
      </c>
    </row>
    <row r="2" spans="1:68" ht="12.75" customHeight="1" thickBot="1" x14ac:dyDescent="0.35">
      <c r="A2" s="358" t="s">
        <v>6</v>
      </c>
      <c r="B2" s="349" t="s">
        <v>2</v>
      </c>
      <c r="C2" s="360" t="s">
        <v>91</v>
      </c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1" t="s">
        <v>24</v>
      </c>
      <c r="AD2" s="360"/>
      <c r="AE2" s="360"/>
      <c r="AF2" s="360"/>
      <c r="AG2" s="360"/>
      <c r="AH2" s="360"/>
      <c r="AI2" s="360"/>
      <c r="AJ2" s="360"/>
      <c r="AK2" s="360"/>
      <c r="AL2" s="360"/>
      <c r="AM2" s="360"/>
      <c r="AN2" s="362"/>
      <c r="AO2" s="361" t="s">
        <v>3</v>
      </c>
      <c r="AP2" s="360"/>
      <c r="AQ2" s="360"/>
      <c r="AR2" s="360"/>
      <c r="AS2" s="360"/>
      <c r="AT2" s="360"/>
      <c r="AU2" s="360"/>
      <c r="AV2" s="360"/>
      <c r="AW2" s="360"/>
      <c r="AX2" s="362"/>
      <c r="AY2" s="361" t="s">
        <v>4</v>
      </c>
      <c r="AZ2" s="360"/>
      <c r="BA2" s="360"/>
      <c r="BB2" s="360"/>
      <c r="BC2" s="360"/>
      <c r="BD2" s="360"/>
      <c r="BE2" s="360"/>
      <c r="BF2" s="360"/>
      <c r="BG2" s="362"/>
      <c r="BH2" s="356" t="s">
        <v>5</v>
      </c>
      <c r="BI2" s="349" t="s">
        <v>21</v>
      </c>
      <c r="BJ2" s="29" t="s">
        <v>19</v>
      </c>
      <c r="BK2" s="347" t="s">
        <v>8</v>
      </c>
      <c r="BL2" s="351" t="s">
        <v>14</v>
      </c>
      <c r="BM2" s="353" t="s">
        <v>13</v>
      </c>
      <c r="BN2" s="349" t="s">
        <v>6</v>
      </c>
      <c r="BO2" s="1" t="s">
        <v>84</v>
      </c>
      <c r="BP2" s="139" t="s">
        <v>487</v>
      </c>
    </row>
    <row r="3" spans="1:68" ht="13.5" customHeight="1" thickBot="1" x14ac:dyDescent="0.35">
      <c r="A3" s="359"/>
      <c r="B3" s="359"/>
      <c r="C3" s="200">
        <v>1</v>
      </c>
      <c r="D3" s="201" t="s">
        <v>606</v>
      </c>
      <c r="E3" s="201">
        <v>2</v>
      </c>
      <c r="F3" s="201" t="s">
        <v>606</v>
      </c>
      <c r="G3" s="201">
        <v>3</v>
      </c>
      <c r="H3" s="201" t="s">
        <v>606</v>
      </c>
      <c r="I3" s="201">
        <v>4</v>
      </c>
      <c r="J3" s="201" t="s">
        <v>606</v>
      </c>
      <c r="K3" s="201">
        <v>5</v>
      </c>
      <c r="L3" s="202" t="s">
        <v>606</v>
      </c>
      <c r="M3" s="246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8" t="s">
        <v>1</v>
      </c>
      <c r="AC3" s="246">
        <v>1</v>
      </c>
      <c r="AD3" s="249">
        <v>2</v>
      </c>
      <c r="AE3" s="249">
        <v>3</v>
      </c>
      <c r="AF3" s="249">
        <v>4</v>
      </c>
      <c r="AG3" s="249">
        <v>5</v>
      </c>
      <c r="AH3" s="249">
        <v>6</v>
      </c>
      <c r="AI3" s="249">
        <v>7</v>
      </c>
      <c r="AJ3" s="249">
        <v>8</v>
      </c>
      <c r="AK3" s="249">
        <v>9</v>
      </c>
      <c r="AL3" s="249">
        <v>10</v>
      </c>
      <c r="AM3" s="249">
        <v>11</v>
      </c>
      <c r="AN3" s="250" t="s">
        <v>1</v>
      </c>
      <c r="AO3" s="246">
        <v>1</v>
      </c>
      <c r="AP3" s="247">
        <v>2</v>
      </c>
      <c r="AQ3" s="248">
        <v>3</v>
      </c>
      <c r="AR3" s="247">
        <v>4</v>
      </c>
      <c r="AS3" s="248">
        <v>5</v>
      </c>
      <c r="AT3" s="247">
        <v>6</v>
      </c>
      <c r="AU3" s="248">
        <v>7</v>
      </c>
      <c r="AV3" s="247">
        <v>8</v>
      </c>
      <c r="AW3" s="248">
        <v>9</v>
      </c>
      <c r="AX3" s="250" t="s">
        <v>1</v>
      </c>
      <c r="AY3" s="249">
        <v>1</v>
      </c>
      <c r="AZ3" s="249">
        <v>2</v>
      </c>
      <c r="BA3" s="249">
        <v>3</v>
      </c>
      <c r="BB3" s="249">
        <v>4</v>
      </c>
      <c r="BC3" s="249">
        <v>5</v>
      </c>
      <c r="BD3" s="249">
        <v>6</v>
      </c>
      <c r="BE3" s="249">
        <v>7</v>
      </c>
      <c r="BF3" s="249">
        <v>8</v>
      </c>
      <c r="BG3" s="250" t="s">
        <v>1</v>
      </c>
      <c r="BH3" s="357"/>
      <c r="BI3" s="350"/>
      <c r="BJ3" s="65" t="s">
        <v>20</v>
      </c>
      <c r="BK3" s="348"/>
      <c r="BL3" s="352"/>
      <c r="BM3" s="354"/>
      <c r="BN3" s="350"/>
      <c r="BO3" s="1" t="s">
        <v>85</v>
      </c>
      <c r="BP3" s="140" t="s">
        <v>486</v>
      </c>
    </row>
    <row r="4" spans="1:68" ht="15.95" customHeight="1" x14ac:dyDescent="0.2">
      <c r="A4" s="29">
        <v>1</v>
      </c>
      <c r="B4" s="274" t="s">
        <v>607</v>
      </c>
      <c r="C4" s="270"/>
      <c r="D4" s="118"/>
      <c r="E4" s="118"/>
      <c r="F4" s="118"/>
      <c r="G4" s="118"/>
      <c r="H4" s="118"/>
      <c r="I4" s="118"/>
      <c r="J4" s="118"/>
      <c r="K4" s="118"/>
      <c r="L4" s="240"/>
      <c r="M4" s="110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28">
        <f t="shared" ref="AB4:AB22" si="0">SUM(C4:AA4)</f>
        <v>0</v>
      </c>
      <c r="AC4" s="40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28">
        <f t="shared" ref="AN4:AN22" si="1">SUM(AC4:AM4)</f>
        <v>0</v>
      </c>
      <c r="AO4" s="35"/>
      <c r="AP4" s="36"/>
      <c r="AQ4" s="36"/>
      <c r="AR4" s="36"/>
      <c r="AS4" s="36"/>
      <c r="AT4" s="36"/>
      <c r="AU4" s="36"/>
      <c r="AV4" s="36"/>
      <c r="AW4" s="36"/>
      <c r="AX4" s="28">
        <f t="shared" ref="AX4:AX22" si="2">SUM(AO4:AW4)</f>
        <v>0</v>
      </c>
      <c r="AY4" s="35"/>
      <c r="AZ4" s="36"/>
      <c r="BA4" s="36"/>
      <c r="BB4" s="36"/>
      <c r="BC4" s="36"/>
      <c r="BD4" s="36"/>
      <c r="BE4" s="36"/>
      <c r="BF4" s="36"/>
      <c r="BG4" s="28">
        <f t="shared" ref="BG4:BG22" si="3">SUM(AY4:BF4)</f>
        <v>0</v>
      </c>
      <c r="BH4" s="229"/>
      <c r="BI4" s="229"/>
      <c r="BJ4" s="229"/>
      <c r="BK4" s="243">
        <f>AB4+AX4+BG4+AN4+BH4+BJ4+BI4</f>
        <v>0</v>
      </c>
      <c r="BL4" s="229">
        <f>IF(BI4=0,IF(BK4&lt;80,1,IF(BK4&lt;94,2,IF(BK4&lt;121,3,IF(BK4&lt;148,4,5)))),"")</f>
        <v>1</v>
      </c>
      <c r="BM4" s="46" t="str">
        <f>IF(BK4&gt;=100,"зачет","")</f>
        <v/>
      </c>
      <c r="BN4" s="2">
        <v>1</v>
      </c>
      <c r="BO4" s="81">
        <f t="shared" ref="BO4:BO13" si="4">IF(BK4&lt;T$26*0.5,1,IF(BK4&lt;T$26,2,IF(BK4&lt;T$27,3,IF(BK4&lt;T$29,4,5))))</f>
        <v>5</v>
      </c>
      <c r="BP4" s="138"/>
    </row>
    <row r="5" spans="1:68" ht="15.95" customHeight="1" x14ac:dyDescent="0.2">
      <c r="A5" s="193">
        <v>2</v>
      </c>
      <c r="B5" s="275" t="s">
        <v>608</v>
      </c>
      <c r="C5" s="271"/>
      <c r="D5" s="114"/>
      <c r="E5" s="114"/>
      <c r="F5" s="114"/>
      <c r="G5" s="114"/>
      <c r="H5" s="114"/>
      <c r="I5" s="114"/>
      <c r="J5" s="114"/>
      <c r="K5" s="114"/>
      <c r="L5" s="241"/>
      <c r="M5" s="113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7">
        <f t="shared" si="0"/>
        <v>0</v>
      </c>
      <c r="AC5" s="6"/>
      <c r="AD5" s="5"/>
      <c r="AE5" s="5"/>
      <c r="AF5" s="5"/>
      <c r="AG5" s="5"/>
      <c r="AH5" s="5"/>
      <c r="AI5" s="5"/>
      <c r="AJ5" s="5"/>
      <c r="AK5" s="5"/>
      <c r="AL5" s="5"/>
      <c r="AM5" s="5"/>
      <c r="AN5" s="7">
        <f t="shared" si="1"/>
        <v>0</v>
      </c>
      <c r="AO5" s="22"/>
      <c r="AP5" s="12"/>
      <c r="AQ5" s="12"/>
      <c r="AR5" s="12"/>
      <c r="AS5" s="12"/>
      <c r="AT5" s="12"/>
      <c r="AU5" s="12"/>
      <c r="AV5" s="12"/>
      <c r="AW5" s="12"/>
      <c r="AX5" s="7">
        <f t="shared" si="2"/>
        <v>0</v>
      </c>
      <c r="AY5" s="22"/>
      <c r="AZ5" s="12"/>
      <c r="BA5" s="12"/>
      <c r="BB5" s="12"/>
      <c r="BC5" s="12"/>
      <c r="BD5" s="12"/>
      <c r="BE5" s="12"/>
      <c r="BF5" s="12"/>
      <c r="BG5" s="7">
        <f t="shared" si="3"/>
        <v>0</v>
      </c>
      <c r="BH5" s="9"/>
      <c r="BI5" s="9"/>
      <c r="BJ5" s="9"/>
      <c r="BK5" s="244">
        <f t="shared" ref="BK5:BK18" si="5">AB5+AX5+BG5+AN5+BH5+BJ5+BI5</f>
        <v>0</v>
      </c>
      <c r="BL5" s="9">
        <f t="shared" ref="BL5:BL18" si="6">IF(BI5=0,IF(BK5&lt;80,1,IF(BK5&lt;94,2,IF(BK5&lt;121,3,IF(BK5&lt;148,4,5)))),"")</f>
        <v>1</v>
      </c>
      <c r="BM5" s="32"/>
      <c r="BN5" s="2">
        <v>2</v>
      </c>
      <c r="BO5" s="81">
        <f t="shared" si="4"/>
        <v>5</v>
      </c>
      <c r="BP5" s="138"/>
    </row>
    <row r="6" spans="1:68" ht="15.95" customHeight="1" x14ac:dyDescent="0.2">
      <c r="A6" s="193">
        <v>3</v>
      </c>
      <c r="B6" s="275" t="s">
        <v>623</v>
      </c>
      <c r="C6" s="271"/>
      <c r="D6" s="114"/>
      <c r="E6" s="114"/>
      <c r="F6" s="114"/>
      <c r="G6" s="114"/>
      <c r="H6" s="114"/>
      <c r="I6" s="114"/>
      <c r="J6" s="114"/>
      <c r="K6" s="114"/>
      <c r="L6" s="241"/>
      <c r="M6" s="113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7">
        <f t="shared" si="0"/>
        <v>0</v>
      </c>
      <c r="AC6" s="6"/>
      <c r="AD6" s="5"/>
      <c r="AE6" s="5"/>
      <c r="AF6" s="5"/>
      <c r="AG6" s="5"/>
      <c r="AH6" s="5"/>
      <c r="AI6" s="5"/>
      <c r="AJ6" s="5"/>
      <c r="AK6" s="5"/>
      <c r="AL6" s="5"/>
      <c r="AM6" s="5"/>
      <c r="AN6" s="7">
        <f t="shared" si="1"/>
        <v>0</v>
      </c>
      <c r="AO6" s="22"/>
      <c r="AP6" s="12"/>
      <c r="AQ6" s="12"/>
      <c r="AR6" s="12"/>
      <c r="AS6" s="12"/>
      <c r="AT6" s="12"/>
      <c r="AU6" s="12"/>
      <c r="AV6" s="12"/>
      <c r="AW6" s="12"/>
      <c r="AX6" s="7">
        <f t="shared" si="2"/>
        <v>0</v>
      </c>
      <c r="AY6" s="22"/>
      <c r="AZ6" s="12"/>
      <c r="BA6" s="12"/>
      <c r="BB6" s="12"/>
      <c r="BC6" s="12"/>
      <c r="BD6" s="12"/>
      <c r="BE6" s="12"/>
      <c r="BF6" s="12"/>
      <c r="BG6" s="7">
        <f t="shared" si="3"/>
        <v>0</v>
      </c>
      <c r="BH6" s="9"/>
      <c r="BI6" s="9"/>
      <c r="BJ6" s="9"/>
      <c r="BK6" s="244">
        <f t="shared" si="5"/>
        <v>0</v>
      </c>
      <c r="BL6" s="9">
        <f t="shared" si="6"/>
        <v>1</v>
      </c>
      <c r="BM6" s="32"/>
      <c r="BN6" s="2">
        <v>3</v>
      </c>
      <c r="BO6" s="81">
        <f t="shared" si="4"/>
        <v>5</v>
      </c>
      <c r="BP6" s="138"/>
    </row>
    <row r="7" spans="1:68" ht="15.95" customHeight="1" x14ac:dyDescent="0.2">
      <c r="A7" s="193">
        <v>4</v>
      </c>
      <c r="B7" s="275" t="s">
        <v>609</v>
      </c>
      <c r="C7" s="271">
        <v>4</v>
      </c>
      <c r="D7" s="114">
        <v>4</v>
      </c>
      <c r="E7" s="114">
        <v>4</v>
      </c>
      <c r="F7" s="114">
        <v>4</v>
      </c>
      <c r="G7" s="114">
        <v>4</v>
      </c>
      <c r="H7" s="114">
        <v>4</v>
      </c>
      <c r="I7" s="114">
        <v>4</v>
      </c>
      <c r="J7" s="114">
        <v>4</v>
      </c>
      <c r="K7" s="114">
        <v>4</v>
      </c>
      <c r="L7" s="241">
        <v>4</v>
      </c>
      <c r="M7" s="113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7">
        <f t="shared" si="0"/>
        <v>40</v>
      </c>
      <c r="AC7" s="6"/>
      <c r="AD7" s="5"/>
      <c r="AE7" s="5"/>
      <c r="AF7" s="5"/>
      <c r="AG7" s="5"/>
      <c r="AH7" s="5"/>
      <c r="AI7" s="5"/>
      <c r="AJ7" s="5"/>
      <c r="AK7" s="5"/>
      <c r="AL7" s="5"/>
      <c r="AM7" s="5"/>
      <c r="AN7" s="7">
        <f t="shared" si="1"/>
        <v>0</v>
      </c>
      <c r="AO7" s="22"/>
      <c r="AP7" s="12"/>
      <c r="AQ7" s="12"/>
      <c r="AR7" s="12"/>
      <c r="AS7" s="12"/>
      <c r="AT7" s="12"/>
      <c r="AU7" s="12"/>
      <c r="AV7" s="12"/>
      <c r="AW7" s="12"/>
      <c r="AX7" s="7">
        <f t="shared" si="2"/>
        <v>0</v>
      </c>
      <c r="AY7" s="22"/>
      <c r="AZ7" s="12"/>
      <c r="BA7" s="12"/>
      <c r="BB7" s="12"/>
      <c r="BC7" s="12"/>
      <c r="BD7" s="12"/>
      <c r="BE7" s="12"/>
      <c r="BF7" s="12"/>
      <c r="BG7" s="7">
        <f t="shared" si="3"/>
        <v>0</v>
      </c>
      <c r="BH7" s="9"/>
      <c r="BI7" s="9"/>
      <c r="BJ7" s="9"/>
      <c r="BK7" s="244">
        <f t="shared" si="5"/>
        <v>40</v>
      </c>
      <c r="BL7" s="9">
        <f t="shared" si="6"/>
        <v>1</v>
      </c>
      <c r="BM7" s="32"/>
      <c r="BN7" s="2">
        <v>4</v>
      </c>
      <c r="BO7" s="81">
        <f t="shared" si="4"/>
        <v>5</v>
      </c>
      <c r="BP7" s="138"/>
    </row>
    <row r="8" spans="1:68" ht="15.95" customHeight="1" x14ac:dyDescent="0.2">
      <c r="A8" s="193">
        <v>5</v>
      </c>
      <c r="B8" s="275" t="s">
        <v>610</v>
      </c>
      <c r="C8" s="271"/>
      <c r="D8" s="114"/>
      <c r="E8" s="114"/>
      <c r="F8" s="114"/>
      <c r="G8" s="114"/>
      <c r="H8" s="114"/>
      <c r="I8" s="114"/>
      <c r="J8" s="114"/>
      <c r="K8" s="114"/>
      <c r="L8" s="241"/>
      <c r="M8" s="113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7">
        <f t="shared" si="0"/>
        <v>0</v>
      </c>
      <c r="AC8" s="6"/>
      <c r="AD8" s="5"/>
      <c r="AE8" s="5"/>
      <c r="AF8" s="5"/>
      <c r="AG8" s="5"/>
      <c r="AH8" s="5"/>
      <c r="AI8" s="5"/>
      <c r="AJ8" s="5"/>
      <c r="AK8" s="5"/>
      <c r="AL8" s="5"/>
      <c r="AM8" s="5"/>
      <c r="AN8" s="7">
        <f t="shared" si="1"/>
        <v>0</v>
      </c>
      <c r="AO8" s="22"/>
      <c r="AP8" s="12"/>
      <c r="AQ8" s="12"/>
      <c r="AR8" s="12"/>
      <c r="AS8" s="12"/>
      <c r="AT8" s="12"/>
      <c r="AU8" s="12"/>
      <c r="AV8" s="12"/>
      <c r="AW8" s="12"/>
      <c r="AX8" s="7">
        <f t="shared" si="2"/>
        <v>0</v>
      </c>
      <c r="AY8" s="22"/>
      <c r="AZ8" s="12"/>
      <c r="BA8" s="12"/>
      <c r="BB8" s="12"/>
      <c r="BC8" s="12"/>
      <c r="BD8" s="12"/>
      <c r="BE8" s="12"/>
      <c r="BF8" s="12"/>
      <c r="BG8" s="7">
        <f t="shared" si="3"/>
        <v>0</v>
      </c>
      <c r="BH8" s="9"/>
      <c r="BI8" s="9"/>
      <c r="BJ8" s="9"/>
      <c r="BK8" s="244">
        <f t="shared" si="5"/>
        <v>0</v>
      </c>
      <c r="BL8" s="9">
        <f t="shared" si="6"/>
        <v>1</v>
      </c>
      <c r="BM8" s="32"/>
      <c r="BN8" s="2">
        <v>5</v>
      </c>
      <c r="BO8" s="81">
        <f t="shared" si="4"/>
        <v>5</v>
      </c>
      <c r="BP8" s="138"/>
    </row>
    <row r="9" spans="1:68" ht="15.95" customHeight="1" x14ac:dyDescent="0.2">
      <c r="A9" s="193">
        <v>6</v>
      </c>
      <c r="B9" s="275" t="s">
        <v>611</v>
      </c>
      <c r="C9" s="271"/>
      <c r="D9" s="114"/>
      <c r="E9" s="114"/>
      <c r="F9" s="114"/>
      <c r="G9" s="114"/>
      <c r="H9" s="114"/>
      <c r="I9" s="114"/>
      <c r="J9" s="114"/>
      <c r="K9" s="114"/>
      <c r="L9" s="241"/>
      <c r="M9" s="113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7">
        <f t="shared" si="0"/>
        <v>0</v>
      </c>
      <c r="AC9" s="6"/>
      <c r="AD9" s="5"/>
      <c r="AE9" s="5"/>
      <c r="AF9" s="5"/>
      <c r="AG9" s="5"/>
      <c r="AH9" s="5"/>
      <c r="AI9" s="5"/>
      <c r="AJ9" s="5"/>
      <c r="AK9" s="5"/>
      <c r="AL9" s="5"/>
      <c r="AM9" s="5"/>
      <c r="AN9" s="7">
        <f t="shared" si="1"/>
        <v>0</v>
      </c>
      <c r="AO9" s="22"/>
      <c r="AP9" s="12"/>
      <c r="AQ9" s="12"/>
      <c r="AR9" s="12"/>
      <c r="AS9" s="12"/>
      <c r="AT9" s="12"/>
      <c r="AU9" s="12"/>
      <c r="AV9" s="12"/>
      <c r="AW9" s="12"/>
      <c r="AX9" s="7">
        <f t="shared" si="2"/>
        <v>0</v>
      </c>
      <c r="AY9" s="22"/>
      <c r="AZ9" s="12"/>
      <c r="BA9" s="12"/>
      <c r="BB9" s="12"/>
      <c r="BC9" s="12"/>
      <c r="BD9" s="12"/>
      <c r="BE9" s="12"/>
      <c r="BF9" s="12"/>
      <c r="BG9" s="7">
        <f t="shared" si="3"/>
        <v>0</v>
      </c>
      <c r="BH9" s="9"/>
      <c r="BI9" s="9"/>
      <c r="BJ9" s="9"/>
      <c r="BK9" s="244">
        <f t="shared" si="5"/>
        <v>0</v>
      </c>
      <c r="BL9" s="9">
        <f t="shared" si="6"/>
        <v>1</v>
      </c>
      <c r="BM9" s="32"/>
      <c r="BN9" s="2">
        <v>6</v>
      </c>
      <c r="BO9" s="81">
        <f t="shared" si="4"/>
        <v>5</v>
      </c>
      <c r="BP9" s="138"/>
    </row>
    <row r="10" spans="1:68" ht="15.95" customHeight="1" x14ac:dyDescent="0.2">
      <c r="A10" s="193">
        <v>7</v>
      </c>
      <c r="B10" s="275" t="s">
        <v>612</v>
      </c>
      <c r="C10" s="271"/>
      <c r="D10" s="114"/>
      <c r="E10" s="114"/>
      <c r="F10" s="114"/>
      <c r="G10" s="114"/>
      <c r="H10" s="114"/>
      <c r="I10" s="114"/>
      <c r="J10" s="114"/>
      <c r="K10" s="114"/>
      <c r="L10" s="241"/>
      <c r="M10" s="113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7">
        <f t="shared" ref="AB10" si="7">SUM(C10:AA10)</f>
        <v>0</v>
      </c>
      <c r="AC10" s="6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7">
        <f t="shared" ref="AN10" si="8">SUM(AC10:AM10)</f>
        <v>0</v>
      </c>
      <c r="AO10" s="22"/>
      <c r="AP10" s="12"/>
      <c r="AQ10" s="12"/>
      <c r="AR10" s="12"/>
      <c r="AS10" s="12"/>
      <c r="AT10" s="12"/>
      <c r="AU10" s="12"/>
      <c r="AV10" s="12"/>
      <c r="AW10" s="12"/>
      <c r="AX10" s="7">
        <f t="shared" ref="AX10" si="9">SUM(AO10:AW10)</f>
        <v>0</v>
      </c>
      <c r="AY10" s="22"/>
      <c r="AZ10" s="12"/>
      <c r="BA10" s="12"/>
      <c r="BB10" s="12"/>
      <c r="BC10" s="12"/>
      <c r="BD10" s="12"/>
      <c r="BE10" s="12"/>
      <c r="BF10" s="12"/>
      <c r="BG10" s="7">
        <f t="shared" ref="BG10" si="10">SUM(AY10:BF10)</f>
        <v>0</v>
      </c>
      <c r="BH10" s="9"/>
      <c r="BI10" s="9"/>
      <c r="BJ10" s="9"/>
      <c r="BK10" s="244">
        <f t="shared" ref="BK10" si="11">AB10+AX10+BG10+AN10+BH10+BJ10+BI10</f>
        <v>0</v>
      </c>
      <c r="BL10" s="9">
        <f t="shared" ref="BL10" si="12">IF(BI10=0,IF(BK10&lt;80,1,IF(BK10&lt;94,2,IF(BK10&lt;121,3,IF(BK10&lt;148,4,5)))),"")</f>
        <v>1</v>
      </c>
      <c r="BM10" s="32"/>
      <c r="BN10" s="2">
        <v>7</v>
      </c>
      <c r="BO10" s="81">
        <f t="shared" si="4"/>
        <v>5</v>
      </c>
      <c r="BP10" s="138"/>
    </row>
    <row r="11" spans="1:68" ht="15.95" customHeight="1" x14ac:dyDescent="0.2">
      <c r="A11" s="193">
        <v>8</v>
      </c>
      <c r="B11" s="275" t="s">
        <v>613</v>
      </c>
      <c r="C11" s="271"/>
      <c r="D11" s="114"/>
      <c r="E11" s="114"/>
      <c r="F11" s="114"/>
      <c r="G11" s="114"/>
      <c r="H11" s="114"/>
      <c r="I11" s="114"/>
      <c r="J11" s="114"/>
      <c r="K11" s="114"/>
      <c r="L11" s="241"/>
      <c r="M11" s="113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7">
        <f t="shared" si="0"/>
        <v>0</v>
      </c>
      <c r="AC11" s="6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7">
        <f t="shared" si="1"/>
        <v>0</v>
      </c>
      <c r="AO11" s="22"/>
      <c r="AP11" s="12"/>
      <c r="AQ11" s="12"/>
      <c r="AR11" s="12"/>
      <c r="AS11" s="12"/>
      <c r="AT11" s="12"/>
      <c r="AU11" s="12"/>
      <c r="AV11" s="12"/>
      <c r="AW11" s="12"/>
      <c r="AX11" s="7">
        <f t="shared" si="2"/>
        <v>0</v>
      </c>
      <c r="AY11" s="22"/>
      <c r="AZ11" s="12"/>
      <c r="BA11" s="12"/>
      <c r="BB11" s="12"/>
      <c r="BC11" s="12"/>
      <c r="BD11" s="12"/>
      <c r="BE11" s="12"/>
      <c r="BF11" s="12"/>
      <c r="BG11" s="7">
        <f t="shared" si="3"/>
        <v>0</v>
      </c>
      <c r="BH11" s="9"/>
      <c r="BI11" s="9"/>
      <c r="BJ11" s="9"/>
      <c r="BK11" s="244">
        <f t="shared" si="5"/>
        <v>0</v>
      </c>
      <c r="BL11" s="9">
        <f t="shared" si="6"/>
        <v>1</v>
      </c>
      <c r="BM11" s="32"/>
      <c r="BN11" s="2">
        <v>8</v>
      </c>
      <c r="BO11" s="81">
        <f t="shared" si="4"/>
        <v>5</v>
      </c>
      <c r="BP11" s="138"/>
    </row>
    <row r="12" spans="1:68" ht="15.95" customHeight="1" x14ac:dyDescent="0.2">
      <c r="A12" s="193">
        <v>9</v>
      </c>
      <c r="B12" s="275" t="s">
        <v>624</v>
      </c>
      <c r="C12" s="271"/>
      <c r="D12" s="114"/>
      <c r="E12" s="114"/>
      <c r="F12" s="114"/>
      <c r="G12" s="114"/>
      <c r="H12" s="114"/>
      <c r="I12" s="114"/>
      <c r="J12" s="114"/>
      <c r="K12" s="114"/>
      <c r="L12" s="241"/>
      <c r="M12" s="113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7">
        <f t="shared" si="0"/>
        <v>0</v>
      </c>
      <c r="AC12" s="6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7">
        <f t="shared" si="1"/>
        <v>0</v>
      </c>
      <c r="AO12" s="22"/>
      <c r="AP12" s="12"/>
      <c r="AQ12" s="12"/>
      <c r="AR12" s="12"/>
      <c r="AS12" s="12"/>
      <c r="AT12" s="12"/>
      <c r="AU12" s="12"/>
      <c r="AV12" s="12"/>
      <c r="AW12" s="12"/>
      <c r="AX12" s="7">
        <f t="shared" si="2"/>
        <v>0</v>
      </c>
      <c r="AY12" s="22"/>
      <c r="AZ12" s="12"/>
      <c r="BA12" s="12"/>
      <c r="BB12" s="12"/>
      <c r="BC12" s="12"/>
      <c r="BD12" s="12"/>
      <c r="BE12" s="12"/>
      <c r="BF12" s="12"/>
      <c r="BG12" s="7">
        <f t="shared" si="3"/>
        <v>0</v>
      </c>
      <c r="BH12" s="9"/>
      <c r="BI12" s="9"/>
      <c r="BJ12" s="9"/>
      <c r="BK12" s="244">
        <f t="shared" si="5"/>
        <v>0</v>
      </c>
      <c r="BL12" s="9">
        <f t="shared" si="6"/>
        <v>1</v>
      </c>
      <c r="BM12" s="32"/>
      <c r="BN12" s="2">
        <v>9</v>
      </c>
      <c r="BO12" s="81">
        <f t="shared" si="4"/>
        <v>5</v>
      </c>
      <c r="BP12" s="138"/>
    </row>
    <row r="13" spans="1:68" ht="15.95" customHeight="1" x14ac:dyDescent="0.2">
      <c r="A13" s="193">
        <v>10</v>
      </c>
      <c r="B13" s="275" t="s">
        <v>614</v>
      </c>
      <c r="C13" s="271"/>
      <c r="D13" s="114"/>
      <c r="E13" s="114"/>
      <c r="F13" s="114"/>
      <c r="G13" s="114"/>
      <c r="H13" s="114"/>
      <c r="I13" s="114"/>
      <c r="J13" s="114"/>
      <c r="K13" s="114"/>
      <c r="L13" s="241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7">
        <f t="shared" si="0"/>
        <v>0</v>
      </c>
      <c r="AC13" s="6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7">
        <f t="shared" si="1"/>
        <v>0</v>
      </c>
      <c r="AO13" s="22"/>
      <c r="AP13" s="12"/>
      <c r="AQ13" s="12"/>
      <c r="AR13" s="12"/>
      <c r="AS13" s="12"/>
      <c r="AT13" s="12"/>
      <c r="AU13" s="12"/>
      <c r="AV13" s="12"/>
      <c r="AW13" s="12"/>
      <c r="AX13" s="7">
        <f t="shared" si="2"/>
        <v>0</v>
      </c>
      <c r="AY13" s="22"/>
      <c r="AZ13" s="12"/>
      <c r="BA13" s="12"/>
      <c r="BB13" s="12"/>
      <c r="BC13" s="12"/>
      <c r="BD13" s="12"/>
      <c r="BE13" s="12"/>
      <c r="BF13" s="12"/>
      <c r="BG13" s="7">
        <f t="shared" si="3"/>
        <v>0</v>
      </c>
      <c r="BH13" s="9"/>
      <c r="BI13" s="9"/>
      <c r="BJ13" s="9"/>
      <c r="BK13" s="244">
        <f t="shared" si="5"/>
        <v>0</v>
      </c>
      <c r="BL13" s="9">
        <f t="shared" si="6"/>
        <v>1</v>
      </c>
      <c r="BM13" s="32"/>
      <c r="BN13" s="2">
        <v>10</v>
      </c>
      <c r="BO13" s="81">
        <f t="shared" si="4"/>
        <v>5</v>
      </c>
      <c r="BP13" s="138"/>
    </row>
    <row r="14" spans="1:68" ht="15.95" customHeight="1" x14ac:dyDescent="0.2">
      <c r="A14" s="193">
        <v>11</v>
      </c>
      <c r="B14" s="275" t="s">
        <v>615</v>
      </c>
      <c r="C14" s="271"/>
      <c r="D14" s="114"/>
      <c r="E14" s="114"/>
      <c r="F14" s="114"/>
      <c r="G14" s="114"/>
      <c r="H14" s="114"/>
      <c r="I14" s="114"/>
      <c r="J14" s="114"/>
      <c r="K14" s="114"/>
      <c r="L14" s="241"/>
      <c r="M14" s="113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7">
        <f t="shared" ref="AB14:AB17" si="13">SUM(C14:AA14)</f>
        <v>0</v>
      </c>
      <c r="AC14" s="6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7">
        <f t="shared" ref="AN14:AN17" si="14">SUM(AC14:AM14)</f>
        <v>0</v>
      </c>
      <c r="AO14" s="22"/>
      <c r="AP14" s="12"/>
      <c r="AQ14" s="12"/>
      <c r="AR14" s="12"/>
      <c r="AS14" s="12"/>
      <c r="AT14" s="12"/>
      <c r="AU14" s="12"/>
      <c r="AV14" s="12"/>
      <c r="AW14" s="12"/>
      <c r="AX14" s="7">
        <f t="shared" ref="AX14:AX17" si="15">SUM(AO14:AW14)</f>
        <v>0</v>
      </c>
      <c r="AY14" s="22"/>
      <c r="AZ14" s="12"/>
      <c r="BA14" s="12"/>
      <c r="BB14" s="12"/>
      <c r="BC14" s="12"/>
      <c r="BD14" s="12"/>
      <c r="BE14" s="12"/>
      <c r="BF14" s="12"/>
      <c r="BG14" s="7">
        <f t="shared" ref="BG14:BG17" si="16">SUM(AY14:BF14)</f>
        <v>0</v>
      </c>
      <c r="BH14" s="9"/>
      <c r="BI14" s="9"/>
      <c r="BJ14" s="9"/>
      <c r="BK14" s="244">
        <f t="shared" ref="BK14:BK17" si="17">AB14+AX14+BG14+AN14+BH14+BJ14+BI14</f>
        <v>0</v>
      </c>
      <c r="BL14" s="9">
        <f t="shared" ref="BL14:BL17" si="18">IF(BI14=0,IF(BK14&lt;80,1,IF(BK14&lt;94,2,IF(BK14&lt;121,3,IF(BK14&lt;148,4,5)))),"")</f>
        <v>1</v>
      </c>
      <c r="BM14" s="32"/>
      <c r="BN14" s="2">
        <v>11</v>
      </c>
      <c r="BO14" s="81">
        <f t="shared" ref="BO14:BO17" si="19">IF(BK14&lt;T$26*0.5,1,IF(BK14&lt;T$26,2,IF(BK14&lt;T$27,3,IF(BK14&lt;T$29,4,5))))</f>
        <v>5</v>
      </c>
      <c r="BP14" s="138"/>
    </row>
    <row r="15" spans="1:68" ht="15.95" customHeight="1" x14ac:dyDescent="0.2">
      <c r="A15" s="193">
        <v>12</v>
      </c>
      <c r="B15" s="276" t="s">
        <v>616</v>
      </c>
      <c r="C15" s="271"/>
      <c r="D15" s="114"/>
      <c r="E15" s="114"/>
      <c r="F15" s="114"/>
      <c r="G15" s="114"/>
      <c r="H15" s="114"/>
      <c r="I15" s="114"/>
      <c r="J15" s="114"/>
      <c r="K15" s="114"/>
      <c r="L15" s="241"/>
      <c r="M15" s="113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7">
        <f t="shared" si="13"/>
        <v>0</v>
      </c>
      <c r="AC15" s="6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7">
        <f t="shared" si="14"/>
        <v>0</v>
      </c>
      <c r="AO15" s="22"/>
      <c r="AP15" s="12"/>
      <c r="AQ15" s="12"/>
      <c r="AR15" s="12"/>
      <c r="AS15" s="12"/>
      <c r="AT15" s="12"/>
      <c r="AU15" s="12"/>
      <c r="AV15" s="12"/>
      <c r="AW15" s="12"/>
      <c r="AX15" s="7">
        <f t="shared" si="15"/>
        <v>0</v>
      </c>
      <c r="AY15" s="22"/>
      <c r="AZ15" s="12"/>
      <c r="BA15" s="12"/>
      <c r="BB15" s="12"/>
      <c r="BC15" s="12"/>
      <c r="BD15" s="12"/>
      <c r="BE15" s="12"/>
      <c r="BF15" s="12"/>
      <c r="BG15" s="7">
        <f t="shared" si="16"/>
        <v>0</v>
      </c>
      <c r="BH15" s="9"/>
      <c r="BI15" s="9"/>
      <c r="BJ15" s="9"/>
      <c r="BK15" s="244">
        <f t="shared" si="17"/>
        <v>0</v>
      </c>
      <c r="BL15" s="9">
        <f t="shared" si="18"/>
        <v>1</v>
      </c>
      <c r="BM15" s="32"/>
      <c r="BN15" s="2">
        <v>12</v>
      </c>
      <c r="BO15" s="81">
        <f t="shared" si="19"/>
        <v>5</v>
      </c>
      <c r="BP15" s="138"/>
    </row>
    <row r="16" spans="1:68" ht="15.95" customHeight="1" x14ac:dyDescent="0.2">
      <c r="A16" s="193">
        <v>13</v>
      </c>
      <c r="B16" s="275" t="s">
        <v>617</v>
      </c>
      <c r="C16" s="271"/>
      <c r="D16" s="114"/>
      <c r="E16" s="114"/>
      <c r="F16" s="114"/>
      <c r="G16" s="114"/>
      <c r="H16" s="114"/>
      <c r="I16" s="114"/>
      <c r="J16" s="114"/>
      <c r="K16" s="114"/>
      <c r="L16" s="241"/>
      <c r="M16" s="113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7">
        <f t="shared" si="13"/>
        <v>0</v>
      </c>
      <c r="AC16" s="6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7">
        <f t="shared" si="14"/>
        <v>0</v>
      </c>
      <c r="AO16" s="22"/>
      <c r="AP16" s="12"/>
      <c r="AQ16" s="12"/>
      <c r="AR16" s="12"/>
      <c r="AS16" s="12"/>
      <c r="AT16" s="12"/>
      <c r="AU16" s="12"/>
      <c r="AV16" s="12"/>
      <c r="AW16" s="12"/>
      <c r="AX16" s="7">
        <f t="shared" si="15"/>
        <v>0</v>
      </c>
      <c r="AY16" s="22"/>
      <c r="AZ16" s="12"/>
      <c r="BA16" s="12"/>
      <c r="BB16" s="12"/>
      <c r="BC16" s="12"/>
      <c r="BD16" s="12"/>
      <c r="BE16" s="12"/>
      <c r="BF16" s="12"/>
      <c r="BG16" s="7">
        <f t="shared" si="16"/>
        <v>0</v>
      </c>
      <c r="BH16" s="9"/>
      <c r="BI16" s="9"/>
      <c r="BJ16" s="9"/>
      <c r="BK16" s="244">
        <f t="shared" si="17"/>
        <v>0</v>
      </c>
      <c r="BL16" s="9">
        <f t="shared" si="18"/>
        <v>1</v>
      </c>
      <c r="BM16" s="32"/>
      <c r="BN16" s="2">
        <v>13</v>
      </c>
      <c r="BO16" s="81">
        <f t="shared" si="19"/>
        <v>5</v>
      </c>
      <c r="BP16" s="138"/>
    </row>
    <row r="17" spans="1:68" ht="15.95" customHeight="1" x14ac:dyDescent="0.2">
      <c r="A17" s="193">
        <v>14</v>
      </c>
      <c r="B17" s="275" t="s">
        <v>618</v>
      </c>
      <c r="C17" s="271"/>
      <c r="D17" s="114"/>
      <c r="E17" s="114"/>
      <c r="F17" s="114"/>
      <c r="G17" s="114"/>
      <c r="H17" s="114"/>
      <c r="I17" s="114"/>
      <c r="J17" s="114"/>
      <c r="K17" s="114"/>
      <c r="L17" s="241"/>
      <c r="M17" s="113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7">
        <f t="shared" si="13"/>
        <v>0</v>
      </c>
      <c r="AC17" s="6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7">
        <f t="shared" si="14"/>
        <v>0</v>
      </c>
      <c r="AO17" s="22"/>
      <c r="AP17" s="12"/>
      <c r="AQ17" s="12"/>
      <c r="AR17" s="12"/>
      <c r="AS17" s="12"/>
      <c r="AT17" s="12"/>
      <c r="AU17" s="12"/>
      <c r="AV17" s="12"/>
      <c r="AW17" s="12"/>
      <c r="AX17" s="7">
        <f t="shared" si="15"/>
        <v>0</v>
      </c>
      <c r="AY17" s="22"/>
      <c r="AZ17" s="12"/>
      <c r="BA17" s="12"/>
      <c r="BB17" s="12"/>
      <c r="BC17" s="12"/>
      <c r="BD17" s="12"/>
      <c r="BE17" s="12"/>
      <c r="BF17" s="12"/>
      <c r="BG17" s="7">
        <f t="shared" si="16"/>
        <v>0</v>
      </c>
      <c r="BH17" s="9"/>
      <c r="BI17" s="9"/>
      <c r="BJ17" s="9"/>
      <c r="BK17" s="244">
        <f t="shared" si="17"/>
        <v>0</v>
      </c>
      <c r="BL17" s="9">
        <f t="shared" si="18"/>
        <v>1</v>
      </c>
      <c r="BM17" s="32"/>
      <c r="BN17" s="2">
        <v>14</v>
      </c>
      <c r="BO17" s="81">
        <f t="shared" si="19"/>
        <v>5</v>
      </c>
      <c r="BP17" s="138"/>
    </row>
    <row r="18" spans="1:68" s="269" customFormat="1" ht="15.95" customHeight="1" x14ac:dyDescent="0.2">
      <c r="A18" s="193">
        <v>15</v>
      </c>
      <c r="B18" s="275" t="s">
        <v>619</v>
      </c>
      <c r="C18" s="272"/>
      <c r="D18" s="258"/>
      <c r="E18" s="258"/>
      <c r="F18" s="258"/>
      <c r="G18" s="258"/>
      <c r="H18" s="258"/>
      <c r="I18" s="258"/>
      <c r="J18" s="258"/>
      <c r="K18" s="258"/>
      <c r="L18" s="259"/>
      <c r="M18" s="257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60">
        <f t="shared" si="0"/>
        <v>0</v>
      </c>
      <c r="AC18" s="261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0">
        <f t="shared" si="1"/>
        <v>0</v>
      </c>
      <c r="AO18" s="263"/>
      <c r="AP18" s="264"/>
      <c r="AQ18" s="264"/>
      <c r="AR18" s="264"/>
      <c r="AS18" s="264"/>
      <c r="AT18" s="264"/>
      <c r="AU18" s="264"/>
      <c r="AV18" s="264"/>
      <c r="AW18" s="264"/>
      <c r="AX18" s="260">
        <f t="shared" si="2"/>
        <v>0</v>
      </c>
      <c r="AY18" s="263"/>
      <c r="AZ18" s="264"/>
      <c r="BA18" s="264"/>
      <c r="BB18" s="264"/>
      <c r="BC18" s="264"/>
      <c r="BD18" s="264"/>
      <c r="BE18" s="264"/>
      <c r="BF18" s="264"/>
      <c r="BG18" s="260">
        <f t="shared" si="3"/>
        <v>0</v>
      </c>
      <c r="BH18" s="265"/>
      <c r="BI18" s="265"/>
      <c r="BJ18" s="265"/>
      <c r="BK18" s="266">
        <f t="shared" si="5"/>
        <v>0</v>
      </c>
      <c r="BL18" s="265">
        <f t="shared" si="6"/>
        <v>1</v>
      </c>
      <c r="BM18" s="267"/>
      <c r="BN18" s="2">
        <v>15</v>
      </c>
      <c r="BO18" s="268">
        <f>IF(BK18&lt;T$26*0.5,1,IF(BK18&lt;T$26,2,IF(BK18&lt;T$27,3,IF(BK18&lt;T$29,4,5))))</f>
        <v>5</v>
      </c>
      <c r="BP18" s="268"/>
    </row>
    <row r="19" spans="1:68" ht="15.95" customHeight="1" x14ac:dyDescent="0.2">
      <c r="A19" s="193">
        <v>16</v>
      </c>
      <c r="B19" s="276" t="s">
        <v>620</v>
      </c>
      <c r="C19" s="271"/>
      <c r="D19" s="114"/>
      <c r="E19" s="114"/>
      <c r="F19" s="114"/>
      <c r="G19" s="114"/>
      <c r="H19" s="114"/>
      <c r="I19" s="114"/>
      <c r="J19" s="114"/>
      <c r="K19" s="114"/>
      <c r="L19" s="241"/>
      <c r="M19" s="113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7">
        <f t="shared" ref="AB19:AB20" si="20">SUM(C19:AA19)</f>
        <v>0</v>
      </c>
      <c r="AC19" s="6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7">
        <f t="shared" ref="AN19:AN20" si="21">SUM(AC19:AM19)</f>
        <v>0</v>
      </c>
      <c r="AO19" s="22"/>
      <c r="AP19" s="12"/>
      <c r="AQ19" s="12"/>
      <c r="AR19" s="12"/>
      <c r="AS19" s="12"/>
      <c r="AT19" s="12"/>
      <c r="AU19" s="12"/>
      <c r="AV19" s="12"/>
      <c r="AW19" s="12"/>
      <c r="AX19" s="7">
        <f t="shared" ref="AX19:AX20" si="22">SUM(AO19:AW19)</f>
        <v>0</v>
      </c>
      <c r="AY19" s="22"/>
      <c r="AZ19" s="12"/>
      <c r="BA19" s="12"/>
      <c r="BB19" s="12"/>
      <c r="BC19" s="12"/>
      <c r="BD19" s="12"/>
      <c r="BE19" s="12"/>
      <c r="BF19" s="12"/>
      <c r="BG19" s="7">
        <f t="shared" ref="BG19:BG20" si="23">SUM(AY19:BF19)</f>
        <v>0</v>
      </c>
      <c r="BH19" s="9"/>
      <c r="BI19" s="9"/>
      <c r="BJ19" s="9"/>
      <c r="BK19" s="244">
        <f t="shared" ref="BK19:BK20" si="24">AB19+AX19+BG19+AN19+BH19+BJ19+BI19</f>
        <v>0</v>
      </c>
      <c r="BL19" s="9">
        <f t="shared" ref="BL19:BL20" si="25">IF(BI19=0,IF(BK19&lt;80,1,IF(BK19&lt;94,2,IF(BK19&lt;121,3,IF(BK19&lt;148,4,5)))),"")</f>
        <v>1</v>
      </c>
      <c r="BM19" s="32"/>
      <c r="BN19" s="2">
        <v>16</v>
      </c>
      <c r="BO19" s="81">
        <f t="shared" ref="BO19:BO20" si="26">IF(BK19&lt;T$26*0.5,1,IF(BK19&lt;T$26,2,IF(BK19&lt;T$27,3,IF(BK19&lt;T$29,4,5))))</f>
        <v>5</v>
      </c>
      <c r="BP19" s="138"/>
    </row>
    <row r="20" spans="1:68" ht="15.95" customHeight="1" x14ac:dyDescent="0.2">
      <c r="A20" s="193">
        <v>17</v>
      </c>
      <c r="B20" s="275" t="s">
        <v>621</v>
      </c>
      <c r="C20" s="271"/>
      <c r="D20" s="114"/>
      <c r="E20" s="114"/>
      <c r="F20" s="114"/>
      <c r="G20" s="114"/>
      <c r="H20" s="114"/>
      <c r="I20" s="114"/>
      <c r="J20" s="114"/>
      <c r="K20" s="114"/>
      <c r="L20" s="241"/>
      <c r="M20" s="113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7">
        <f t="shared" si="20"/>
        <v>0</v>
      </c>
      <c r="AC20" s="6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7">
        <f t="shared" si="21"/>
        <v>0</v>
      </c>
      <c r="AO20" s="22"/>
      <c r="AP20" s="12"/>
      <c r="AQ20" s="12"/>
      <c r="AR20" s="12"/>
      <c r="AS20" s="12"/>
      <c r="AT20" s="12"/>
      <c r="AU20" s="12"/>
      <c r="AV20" s="12"/>
      <c r="AW20" s="12"/>
      <c r="AX20" s="7">
        <f t="shared" si="22"/>
        <v>0</v>
      </c>
      <c r="AY20" s="22"/>
      <c r="AZ20" s="12"/>
      <c r="BA20" s="12"/>
      <c r="BB20" s="12"/>
      <c r="BC20" s="12"/>
      <c r="BD20" s="12"/>
      <c r="BE20" s="12"/>
      <c r="BF20" s="12"/>
      <c r="BG20" s="7">
        <f t="shared" si="23"/>
        <v>0</v>
      </c>
      <c r="BH20" s="9"/>
      <c r="BI20" s="9"/>
      <c r="BJ20" s="9"/>
      <c r="BK20" s="244">
        <f t="shared" si="24"/>
        <v>0</v>
      </c>
      <c r="BL20" s="9">
        <f t="shared" si="25"/>
        <v>1</v>
      </c>
      <c r="BM20" s="32"/>
      <c r="BN20" s="2">
        <v>17</v>
      </c>
      <c r="BO20" s="81">
        <f t="shared" si="26"/>
        <v>5</v>
      </c>
      <c r="BP20" s="138"/>
    </row>
    <row r="21" spans="1:68" ht="15.95" customHeight="1" x14ac:dyDescent="0.2">
      <c r="A21" s="193">
        <v>18</v>
      </c>
      <c r="B21" s="275" t="s">
        <v>622</v>
      </c>
      <c r="C21" s="271"/>
      <c r="D21" s="114"/>
      <c r="E21" s="114"/>
      <c r="F21" s="114"/>
      <c r="G21" s="114"/>
      <c r="H21" s="114"/>
      <c r="I21" s="114"/>
      <c r="J21" s="114"/>
      <c r="K21" s="114"/>
      <c r="L21" s="241"/>
      <c r="M21" s="113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7">
        <f t="shared" si="0"/>
        <v>0</v>
      </c>
      <c r="AC21" s="6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7">
        <f t="shared" si="1"/>
        <v>0</v>
      </c>
      <c r="AO21" s="22"/>
      <c r="AP21" s="12"/>
      <c r="AQ21" s="12"/>
      <c r="AR21" s="12"/>
      <c r="AS21" s="12"/>
      <c r="AT21" s="12"/>
      <c r="AU21" s="12"/>
      <c r="AV21" s="12"/>
      <c r="AW21" s="12"/>
      <c r="AX21" s="7">
        <f t="shared" si="2"/>
        <v>0</v>
      </c>
      <c r="AY21" s="22"/>
      <c r="AZ21" s="12"/>
      <c r="BA21" s="12"/>
      <c r="BB21" s="12"/>
      <c r="BC21" s="12"/>
      <c r="BD21" s="12"/>
      <c r="BE21" s="12"/>
      <c r="BF21" s="12"/>
      <c r="BG21" s="7">
        <f t="shared" si="3"/>
        <v>0</v>
      </c>
      <c r="BH21" s="9"/>
      <c r="BI21" s="9"/>
      <c r="BJ21" s="9"/>
      <c r="BK21" s="244">
        <f t="shared" ref="BK21:BK22" si="27">AB21+AX21+BG21+AN21+BH21+BJ21+BI21</f>
        <v>0</v>
      </c>
      <c r="BL21" s="9">
        <f t="shared" ref="BL21:BL22" si="28">IF(BI21=0,IF(BK21&lt;80,1,IF(BK21&lt;94,2,IF(BK21&lt;121,3,IF(BK21&lt;148,4,5)))),"")</f>
        <v>1</v>
      </c>
      <c r="BM21" s="32"/>
      <c r="BN21" s="2">
        <v>18</v>
      </c>
      <c r="BO21" s="81">
        <f>IF(BK21&lt;T$26*0.5,1,IF(BK21&lt;T$26,2,IF(BK21&lt;T$27,3,IF(BK21&lt;T$29,4,5))))</f>
        <v>5</v>
      </c>
      <c r="BP21" s="138"/>
    </row>
    <row r="22" spans="1:68" ht="15.95" customHeight="1" thickBot="1" x14ac:dyDescent="0.25">
      <c r="A22" s="228">
        <v>19</v>
      </c>
      <c r="B22" s="277" t="s">
        <v>629</v>
      </c>
      <c r="C22" s="273"/>
      <c r="D22" s="116"/>
      <c r="E22" s="116"/>
      <c r="F22" s="116"/>
      <c r="G22" s="116"/>
      <c r="H22" s="116"/>
      <c r="I22" s="116"/>
      <c r="J22" s="116"/>
      <c r="K22" s="116"/>
      <c r="L22" s="242"/>
      <c r="M22" s="115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">
        <f t="shared" si="0"/>
        <v>0</v>
      </c>
      <c r="AC22" s="13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1">
        <f t="shared" si="1"/>
        <v>0</v>
      </c>
      <c r="AO22" s="17"/>
      <c r="AP22" s="23"/>
      <c r="AQ22" s="23"/>
      <c r="AR22" s="23"/>
      <c r="AS22" s="23"/>
      <c r="AT22" s="23"/>
      <c r="AU22" s="23"/>
      <c r="AV22" s="23"/>
      <c r="AW22" s="23"/>
      <c r="AX22" s="11">
        <f t="shared" si="2"/>
        <v>0</v>
      </c>
      <c r="AY22" s="17"/>
      <c r="AZ22" s="23"/>
      <c r="BA22" s="23"/>
      <c r="BB22" s="23"/>
      <c r="BC22" s="23"/>
      <c r="BD22" s="23"/>
      <c r="BE22" s="23"/>
      <c r="BF22" s="23"/>
      <c r="BG22" s="11">
        <f t="shared" si="3"/>
        <v>0</v>
      </c>
      <c r="BH22" s="10"/>
      <c r="BI22" s="10"/>
      <c r="BJ22" s="10"/>
      <c r="BK22" s="245">
        <f t="shared" si="27"/>
        <v>0</v>
      </c>
      <c r="BL22" s="10">
        <f t="shared" si="28"/>
        <v>1</v>
      </c>
      <c r="BM22" s="33"/>
      <c r="BN22" s="4">
        <v>19</v>
      </c>
      <c r="BO22" s="81">
        <f>IF(BK22&lt;T$26*0.5,1,IF(BK22&lt;T$26,2,IF(BK22&lt;T$27,3,IF(BK22&lt;T$29,4,5))))</f>
        <v>5</v>
      </c>
      <c r="BP22" s="138"/>
    </row>
    <row r="23" spans="1:68" ht="12.75" x14ac:dyDescent="0.2">
      <c r="A23" s="8"/>
      <c r="B23" s="44" t="s">
        <v>18</v>
      </c>
      <c r="C23" s="41">
        <f t="shared" ref="C23:AA23" si="29">AVERAGE(C4:C22)</f>
        <v>4</v>
      </c>
      <c r="D23" s="41">
        <f t="shared" si="29"/>
        <v>4</v>
      </c>
      <c r="E23" s="41">
        <f t="shared" si="29"/>
        <v>4</v>
      </c>
      <c r="F23" s="41">
        <f t="shared" si="29"/>
        <v>4</v>
      </c>
      <c r="G23" s="41">
        <f t="shared" si="29"/>
        <v>4</v>
      </c>
      <c r="H23" s="41">
        <f t="shared" si="29"/>
        <v>4</v>
      </c>
      <c r="I23" s="41">
        <f t="shared" si="29"/>
        <v>4</v>
      </c>
      <c r="J23" s="41">
        <f t="shared" si="29"/>
        <v>4</v>
      </c>
      <c r="K23" s="41">
        <f t="shared" si="29"/>
        <v>4</v>
      </c>
      <c r="L23" s="41">
        <f t="shared" si="29"/>
        <v>4</v>
      </c>
      <c r="M23" s="41" t="e">
        <f t="shared" si="29"/>
        <v>#DIV/0!</v>
      </c>
      <c r="N23" s="41" t="e">
        <f t="shared" si="29"/>
        <v>#DIV/0!</v>
      </c>
      <c r="O23" s="41" t="e">
        <f t="shared" si="29"/>
        <v>#DIV/0!</v>
      </c>
      <c r="P23" s="41" t="e">
        <f t="shared" si="29"/>
        <v>#DIV/0!</v>
      </c>
      <c r="Q23" s="41" t="e">
        <f t="shared" si="29"/>
        <v>#DIV/0!</v>
      </c>
      <c r="R23" s="41" t="e">
        <f t="shared" si="29"/>
        <v>#DIV/0!</v>
      </c>
      <c r="S23" s="41" t="e">
        <f t="shared" si="29"/>
        <v>#DIV/0!</v>
      </c>
      <c r="T23" s="41" t="e">
        <f t="shared" si="29"/>
        <v>#DIV/0!</v>
      </c>
      <c r="U23" s="41" t="e">
        <f t="shared" si="29"/>
        <v>#DIV/0!</v>
      </c>
      <c r="V23" s="41" t="e">
        <f t="shared" si="29"/>
        <v>#DIV/0!</v>
      </c>
      <c r="W23" s="41" t="e">
        <f t="shared" si="29"/>
        <v>#DIV/0!</v>
      </c>
      <c r="X23" s="41" t="e">
        <f t="shared" si="29"/>
        <v>#DIV/0!</v>
      </c>
      <c r="Y23" s="41" t="e">
        <f t="shared" si="29"/>
        <v>#DIV/0!</v>
      </c>
      <c r="Z23" s="41" t="e">
        <f t="shared" si="29"/>
        <v>#DIV/0!</v>
      </c>
      <c r="AA23" s="41" t="e">
        <f t="shared" si="29"/>
        <v>#DIV/0!</v>
      </c>
      <c r="AB23" s="18" t="s">
        <v>1</v>
      </c>
      <c r="AC23" s="18">
        <f t="shared" ref="AC23:AM23" si="30">SUM(AC4:AC22)</f>
        <v>0</v>
      </c>
      <c r="AD23" s="18">
        <f t="shared" si="30"/>
        <v>0</v>
      </c>
      <c r="AE23" s="18">
        <f t="shared" si="30"/>
        <v>0</v>
      </c>
      <c r="AF23" s="18">
        <f t="shared" si="30"/>
        <v>0</v>
      </c>
      <c r="AG23" s="18">
        <f t="shared" si="30"/>
        <v>0</v>
      </c>
      <c r="AH23" s="18">
        <f t="shared" si="30"/>
        <v>0</v>
      </c>
      <c r="AI23" s="18">
        <f t="shared" si="30"/>
        <v>0</v>
      </c>
      <c r="AJ23" s="18">
        <f t="shared" si="30"/>
        <v>0</v>
      </c>
      <c r="AK23" s="18">
        <f t="shared" si="30"/>
        <v>0</v>
      </c>
      <c r="AL23" s="18">
        <f t="shared" si="30"/>
        <v>0</v>
      </c>
      <c r="AM23" s="18">
        <f t="shared" si="30"/>
        <v>0</v>
      </c>
      <c r="AN23" s="18" t="s">
        <v>1</v>
      </c>
      <c r="AO23" s="18">
        <f t="shared" ref="AO23:AW23" si="31">SUM(AO4:AO22)</f>
        <v>0</v>
      </c>
      <c r="AP23" s="18">
        <f t="shared" si="31"/>
        <v>0</v>
      </c>
      <c r="AQ23" s="18">
        <f t="shared" si="31"/>
        <v>0</v>
      </c>
      <c r="AR23" s="18">
        <f t="shared" si="31"/>
        <v>0</v>
      </c>
      <c r="AS23" s="18">
        <f t="shared" si="31"/>
        <v>0</v>
      </c>
      <c r="AT23" s="18">
        <f t="shared" si="31"/>
        <v>0</v>
      </c>
      <c r="AU23" s="18">
        <f t="shared" si="31"/>
        <v>0</v>
      </c>
      <c r="AV23" s="18">
        <f t="shared" si="31"/>
        <v>0</v>
      </c>
      <c r="AW23" s="18">
        <f t="shared" si="31"/>
        <v>0</v>
      </c>
      <c r="AX23" s="18" t="s">
        <v>1</v>
      </c>
      <c r="AY23" s="41" t="e">
        <f t="shared" ref="AY23:BF23" si="32">AVERAGE(AY4:AY22)</f>
        <v>#DIV/0!</v>
      </c>
      <c r="AZ23" s="41" t="e">
        <f t="shared" si="32"/>
        <v>#DIV/0!</v>
      </c>
      <c r="BA23" s="41" t="e">
        <f t="shared" si="32"/>
        <v>#DIV/0!</v>
      </c>
      <c r="BB23" s="41" t="e">
        <f t="shared" si="32"/>
        <v>#DIV/0!</v>
      </c>
      <c r="BC23" s="41" t="e">
        <f t="shared" si="32"/>
        <v>#DIV/0!</v>
      </c>
      <c r="BD23" s="41" t="e">
        <f t="shared" si="32"/>
        <v>#DIV/0!</v>
      </c>
      <c r="BE23" s="41" t="e">
        <f t="shared" si="32"/>
        <v>#DIV/0!</v>
      </c>
      <c r="BF23" s="41" t="e">
        <f t="shared" si="32"/>
        <v>#DIV/0!</v>
      </c>
      <c r="BG23" s="18"/>
      <c r="BH23" s="41"/>
      <c r="BI23" s="41"/>
      <c r="BJ23" s="18"/>
      <c r="BK23" s="41">
        <f>AVERAGE(BK4:BK22)</f>
        <v>2.1052631578947367</v>
      </c>
      <c r="BL23" s="15">
        <f>AVERAGE(BL4:BL22)</f>
        <v>1</v>
      </c>
      <c r="BO23" s="15"/>
    </row>
    <row r="24" spans="1:68" x14ac:dyDescent="0.2">
      <c r="C24" s="15" t="s">
        <v>35</v>
      </c>
      <c r="D24" s="15" t="s">
        <v>36</v>
      </c>
      <c r="E24" s="15" t="s">
        <v>37</v>
      </c>
      <c r="F24" s="15" t="s">
        <v>38</v>
      </c>
      <c r="G24" s="15" t="s">
        <v>39</v>
      </c>
      <c r="H24" s="15" t="s">
        <v>42</v>
      </c>
      <c r="I24" s="15" t="s">
        <v>41</v>
      </c>
      <c r="J24" s="184" t="s">
        <v>555</v>
      </c>
      <c r="K24" s="184" t="s">
        <v>43</v>
      </c>
      <c r="L24" s="184" t="s">
        <v>43</v>
      </c>
      <c r="M24" s="184" t="s">
        <v>41</v>
      </c>
      <c r="N24" s="184" t="s">
        <v>40</v>
      </c>
      <c r="O24" s="55" t="s">
        <v>44</v>
      </c>
      <c r="P24" s="67" t="s">
        <v>27</v>
      </c>
      <c r="Q24" s="67" t="s">
        <v>67</v>
      </c>
      <c r="R24" s="67" t="s">
        <v>68</v>
      </c>
      <c r="S24" s="67" t="s">
        <v>69</v>
      </c>
      <c r="T24" s="184" t="s">
        <v>28</v>
      </c>
      <c r="U24" s="184" t="s">
        <v>29</v>
      </c>
      <c r="V24" s="184" t="s">
        <v>30</v>
      </c>
      <c r="W24" s="184" t="s">
        <v>70</v>
      </c>
      <c r="X24" s="184" t="s">
        <v>71</v>
      </c>
      <c r="Y24" s="184" t="s">
        <v>72</v>
      </c>
      <c r="Z24" s="184" t="s">
        <v>33</v>
      </c>
      <c r="AA24" s="68" t="s">
        <v>151</v>
      </c>
      <c r="AC24" s="15" t="s">
        <v>35</v>
      </c>
      <c r="AD24" s="15" t="s">
        <v>36</v>
      </c>
      <c r="AE24" s="15" t="s">
        <v>38</v>
      </c>
      <c r="AF24" s="15" t="s">
        <v>39</v>
      </c>
      <c r="AG24" s="187" t="s">
        <v>43</v>
      </c>
      <c r="AH24" s="67" t="s">
        <v>27</v>
      </c>
      <c r="AI24" s="67" t="s">
        <v>67</v>
      </c>
      <c r="AJ24" s="67" t="s">
        <v>68</v>
      </c>
      <c r="AK24" s="67" t="s">
        <v>69</v>
      </c>
      <c r="AL24" s="15" t="s">
        <v>30</v>
      </c>
      <c r="AM24" s="15" t="s">
        <v>88</v>
      </c>
      <c r="AO24" s="15" t="s">
        <v>35</v>
      </c>
      <c r="AP24" s="15" t="s">
        <v>36</v>
      </c>
      <c r="AQ24" s="15" t="s">
        <v>38</v>
      </c>
      <c r="AR24" s="15" t="s">
        <v>40</v>
      </c>
      <c r="AS24" s="15" t="s">
        <v>135</v>
      </c>
      <c r="AT24" s="15" t="s">
        <v>43</v>
      </c>
      <c r="AU24" s="15" t="s">
        <v>29</v>
      </c>
      <c r="AV24" s="15" t="s">
        <v>30</v>
      </c>
      <c r="AW24" s="15" t="s">
        <v>88</v>
      </c>
      <c r="AY24" s="15" t="s">
        <v>35</v>
      </c>
      <c r="AZ24" s="15" t="s">
        <v>38</v>
      </c>
      <c r="BA24" s="15" t="s">
        <v>40</v>
      </c>
      <c r="BB24" s="15" t="s">
        <v>43</v>
      </c>
      <c r="BC24" s="15" t="s">
        <v>73</v>
      </c>
      <c r="BD24" s="15" t="s">
        <v>28</v>
      </c>
      <c r="BE24" s="15" t="s">
        <v>30</v>
      </c>
      <c r="BF24" s="15" t="s">
        <v>31</v>
      </c>
    </row>
    <row r="25" spans="1:68" x14ac:dyDescent="0.2">
      <c r="B25" s="44" t="s">
        <v>66</v>
      </c>
      <c r="C25" s="192">
        <v>1</v>
      </c>
      <c r="D25" s="15">
        <v>2</v>
      </c>
      <c r="E25" s="15">
        <v>3</v>
      </c>
      <c r="F25" s="15">
        <v>4</v>
      </c>
      <c r="G25" s="15">
        <v>5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Y25" s="15" t="s">
        <v>36</v>
      </c>
      <c r="BD25" s="68" t="s">
        <v>74</v>
      </c>
    </row>
    <row r="26" spans="1:68" ht="15" x14ac:dyDescent="0.2">
      <c r="B26" s="87" t="s">
        <v>80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9">
        <f>COUNT(C20:AA20)*3+COUNT(AC20:AM20)*0+COUNT(AO20:AW20)*0+COUNT(AY20:BF20)*1</f>
        <v>0</v>
      </c>
      <c r="U26" s="80"/>
      <c r="V26" s="80"/>
      <c r="W26" s="80"/>
      <c r="X26" s="80"/>
      <c r="Y26" s="80"/>
      <c r="Z26" s="80"/>
      <c r="AA26" s="57"/>
      <c r="BD26" s="68"/>
    </row>
    <row r="27" spans="1:68" ht="15" x14ac:dyDescent="0.2">
      <c r="B27" s="82" t="s">
        <v>81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9">
        <f>COUNT(C20:AA20)*4+COUNT(AC20:AM20)*0+COUNT(AO20:AW20)*1+COUNT(AY20:BF20)*2</f>
        <v>0</v>
      </c>
      <c r="U27" s="80"/>
      <c r="V27" s="80"/>
      <c r="W27" s="73"/>
      <c r="X27" s="80"/>
      <c r="Y27" s="80"/>
      <c r="Z27"/>
      <c r="AA27" s="57"/>
      <c r="BD27" s="68"/>
    </row>
    <row r="28" spans="1:68" ht="15" x14ac:dyDescent="0.2">
      <c r="B28" s="82" t="s">
        <v>82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6">
        <f>COUNT(C20:AA20)*5+COUNT(AC20:AM20)*1+COUNT(AO20:AW20)*2+COUNT(AY20:BF20)*3</f>
        <v>0</v>
      </c>
      <c r="U28" s="80"/>
      <c r="V28" s="80"/>
      <c r="W28" s="80"/>
      <c r="X28" s="80"/>
      <c r="Y28" s="80"/>
      <c r="Z28" s="80"/>
      <c r="AA28" s="57"/>
      <c r="BD28" s="68"/>
    </row>
    <row r="29" spans="1:68" ht="15" x14ac:dyDescent="0.2">
      <c r="B29" s="84" t="s">
        <v>83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90">
        <f>(T27+T28)/2</f>
        <v>0</v>
      </c>
      <c r="U29" s="80"/>
      <c r="V29" s="80"/>
      <c r="W29" s="80"/>
      <c r="X29" s="80"/>
      <c r="Y29" s="80"/>
      <c r="Z29" s="80"/>
      <c r="AA29" s="57"/>
      <c r="BD29" s="68"/>
    </row>
    <row r="30" spans="1:68" x14ac:dyDescent="0.2">
      <c r="B30" s="44"/>
      <c r="L30" s="57"/>
      <c r="W30" s="57"/>
      <c r="X30" s="57"/>
      <c r="Y30" s="57"/>
      <c r="Z30" s="57"/>
      <c r="AA30" s="57"/>
      <c r="AO30" s="15" t="s">
        <v>134</v>
      </c>
      <c r="BD30" s="68"/>
    </row>
    <row r="31" spans="1:68" ht="12.75" x14ac:dyDescent="0.2">
      <c r="C31" s="18"/>
      <c r="D31" s="18"/>
      <c r="E31" s="18"/>
      <c r="F31" s="18"/>
      <c r="G31" s="42"/>
      <c r="H31" s="18"/>
      <c r="I31" s="18"/>
      <c r="L31" s="57"/>
      <c r="AN31" s="67"/>
      <c r="AO31" s="67">
        <v>1</v>
      </c>
      <c r="AP31" s="67">
        <v>2</v>
      </c>
      <c r="AQ31" s="67">
        <v>3</v>
      </c>
      <c r="AR31" s="67">
        <v>4</v>
      </c>
      <c r="AS31" s="67">
        <v>5</v>
      </c>
      <c r="AT31" s="67">
        <v>6</v>
      </c>
      <c r="AU31" s="67">
        <v>7</v>
      </c>
      <c r="AV31" s="67">
        <v>8</v>
      </c>
      <c r="AW31" s="67">
        <v>9</v>
      </c>
    </row>
    <row r="32" spans="1:68" ht="12.75" x14ac:dyDescent="0.2">
      <c r="C32" s="18"/>
      <c r="D32" s="355"/>
      <c r="E32" s="355"/>
      <c r="F32" s="18"/>
      <c r="G32" s="69"/>
      <c r="H32" s="18"/>
      <c r="I32" s="18"/>
      <c r="X32" s="186">
        <v>-1</v>
      </c>
      <c r="AN32" s="67">
        <v>-1</v>
      </c>
      <c r="AO32" s="185">
        <f t="shared" ref="AO32:AW32" si="33">COUNTIF(AO4:AO22,"=-1")</f>
        <v>0</v>
      </c>
      <c r="AP32" s="15">
        <f t="shared" si="33"/>
        <v>0</v>
      </c>
      <c r="AQ32" s="15">
        <f t="shared" si="33"/>
        <v>0</v>
      </c>
      <c r="AR32" s="15">
        <f t="shared" si="33"/>
        <v>0</v>
      </c>
      <c r="AS32" s="15">
        <f t="shared" si="33"/>
        <v>0</v>
      </c>
      <c r="AT32" s="15">
        <f t="shared" si="33"/>
        <v>0</v>
      </c>
      <c r="AU32" s="15">
        <f t="shared" si="33"/>
        <v>0</v>
      </c>
      <c r="AV32" s="15">
        <f t="shared" si="33"/>
        <v>0</v>
      </c>
      <c r="AW32" s="15">
        <f t="shared" si="33"/>
        <v>0</v>
      </c>
    </row>
    <row r="33" spans="2:49" ht="12.75" x14ac:dyDescent="0.2">
      <c r="C33" s="18"/>
      <c r="D33" s="355"/>
      <c r="E33" s="355"/>
      <c r="F33" s="18"/>
      <c r="G33" s="69"/>
      <c r="H33" s="18"/>
      <c r="I33" s="18"/>
      <c r="X33" s="186">
        <v>0</v>
      </c>
      <c r="AN33" s="67">
        <v>0</v>
      </c>
      <c r="AO33" s="185">
        <f t="shared" ref="AO33:AW33" si="34">COUNTIF(AO4:AO22,"=0")</f>
        <v>0</v>
      </c>
      <c r="AP33" s="15">
        <f t="shared" si="34"/>
        <v>0</v>
      </c>
      <c r="AQ33" s="15">
        <f t="shared" si="34"/>
        <v>0</v>
      </c>
      <c r="AR33" s="15">
        <f t="shared" si="34"/>
        <v>0</v>
      </c>
      <c r="AS33" s="15">
        <f t="shared" si="34"/>
        <v>0</v>
      </c>
      <c r="AT33" s="15">
        <f t="shared" si="34"/>
        <v>0</v>
      </c>
      <c r="AU33" s="15">
        <f t="shared" si="34"/>
        <v>0</v>
      </c>
      <c r="AV33" s="15">
        <f t="shared" si="34"/>
        <v>0</v>
      </c>
      <c r="AW33" s="15">
        <f t="shared" si="34"/>
        <v>0</v>
      </c>
    </row>
    <row r="34" spans="2:49" ht="12.75" x14ac:dyDescent="0.2">
      <c r="C34" s="18"/>
      <c r="D34" s="355"/>
      <c r="E34" s="355"/>
      <c r="F34" s="18"/>
      <c r="H34" s="18"/>
      <c r="I34" s="18"/>
      <c r="J34" s="18"/>
      <c r="L34" s="18"/>
      <c r="X34" s="186">
        <v>1</v>
      </c>
      <c r="AN34" s="67">
        <v>1</v>
      </c>
      <c r="AO34" s="185">
        <f t="shared" ref="AO34:AW34" si="35">COUNTIF(AO4:AO22,"=1")</f>
        <v>0</v>
      </c>
      <c r="AP34" s="15">
        <f t="shared" si="35"/>
        <v>0</v>
      </c>
      <c r="AQ34" s="15">
        <f t="shared" si="35"/>
        <v>0</v>
      </c>
      <c r="AR34" s="15">
        <f t="shared" si="35"/>
        <v>0</v>
      </c>
      <c r="AS34" s="15">
        <f t="shared" si="35"/>
        <v>0</v>
      </c>
      <c r="AT34" s="15">
        <f t="shared" si="35"/>
        <v>0</v>
      </c>
      <c r="AU34" s="15">
        <f t="shared" si="35"/>
        <v>0</v>
      </c>
      <c r="AV34" s="15">
        <f t="shared" si="35"/>
        <v>0</v>
      </c>
      <c r="AW34" s="15">
        <f t="shared" si="35"/>
        <v>0</v>
      </c>
    </row>
    <row r="35" spans="2:49" ht="12.75" x14ac:dyDescent="0.2">
      <c r="B35" s="66"/>
      <c r="C35" s="66"/>
      <c r="D35" s="66"/>
      <c r="E35" s="66"/>
      <c r="F35" s="66"/>
      <c r="G35" s="66"/>
      <c r="H35" s="66"/>
      <c r="I35" s="66"/>
      <c r="X35" s="186">
        <v>2</v>
      </c>
      <c r="AN35" s="67">
        <v>2</v>
      </c>
      <c r="AO35" s="185">
        <f t="shared" ref="AO35:AW35" si="36">COUNTIF(AO4:AO22,"=2")</f>
        <v>0</v>
      </c>
      <c r="AP35" s="15">
        <f t="shared" si="36"/>
        <v>0</v>
      </c>
      <c r="AQ35" s="15">
        <f t="shared" si="36"/>
        <v>0</v>
      </c>
      <c r="AR35" s="15">
        <f t="shared" si="36"/>
        <v>0</v>
      </c>
      <c r="AS35" s="15">
        <f t="shared" si="36"/>
        <v>0</v>
      </c>
      <c r="AT35" s="15">
        <f t="shared" si="36"/>
        <v>0</v>
      </c>
      <c r="AU35" s="15">
        <f t="shared" si="36"/>
        <v>0</v>
      </c>
      <c r="AV35" s="15">
        <f t="shared" si="36"/>
        <v>0</v>
      </c>
      <c r="AW35" s="15">
        <f t="shared" si="36"/>
        <v>0</v>
      </c>
    </row>
    <row r="36" spans="2:49" ht="12.75" x14ac:dyDescent="0.2">
      <c r="B36" s="66"/>
      <c r="C36" s="66"/>
      <c r="D36" s="66"/>
      <c r="E36" s="66"/>
      <c r="F36" s="66"/>
      <c r="G36" s="66"/>
      <c r="H36" s="66"/>
      <c r="I36" s="66"/>
    </row>
    <row r="37" spans="2:49" ht="12.75" x14ac:dyDescent="0.2">
      <c r="B37" s="66"/>
      <c r="C37" s="66"/>
      <c r="D37" s="73"/>
      <c r="E37" s="66"/>
      <c r="F37" s="66"/>
      <c r="H37" s="66"/>
      <c r="I37" s="66"/>
      <c r="AM37" s="44" t="s">
        <v>136</v>
      </c>
      <c r="AN37" s="15">
        <v>-2</v>
      </c>
      <c r="AO37" s="15">
        <f t="shared" ref="AO37:AW37" si="37">COUNTIF(AO4:AO22,"=-2")</f>
        <v>0</v>
      </c>
      <c r="AP37" s="15">
        <f t="shared" si="37"/>
        <v>0</v>
      </c>
      <c r="AQ37" s="15">
        <f t="shared" si="37"/>
        <v>0</v>
      </c>
      <c r="AR37" s="15">
        <f t="shared" si="37"/>
        <v>0</v>
      </c>
      <c r="AS37" s="15">
        <f t="shared" si="37"/>
        <v>0</v>
      </c>
      <c r="AT37" s="15">
        <f t="shared" si="37"/>
        <v>0</v>
      </c>
      <c r="AU37" s="15">
        <f t="shared" si="37"/>
        <v>0</v>
      </c>
      <c r="AV37" s="15">
        <f t="shared" si="37"/>
        <v>0</v>
      </c>
      <c r="AW37" s="15">
        <f t="shared" si="37"/>
        <v>0</v>
      </c>
    </row>
    <row r="38" spans="2:49" ht="12.75" x14ac:dyDescent="0.2">
      <c r="B38" s="182" t="s">
        <v>554</v>
      </c>
      <c r="C38" s="66"/>
      <c r="D38" s="66"/>
      <c r="E38" s="66"/>
      <c r="F38" s="66"/>
      <c r="G38" s="66"/>
      <c r="H38" s="66"/>
      <c r="I38" s="66"/>
    </row>
    <row r="39" spans="2:49" ht="12.75" x14ac:dyDescent="0.2">
      <c r="B39" s="66"/>
      <c r="C39" s="66"/>
      <c r="D39" s="66"/>
      <c r="E39" s="66"/>
      <c r="F39" s="66"/>
      <c r="G39" s="66"/>
      <c r="H39" s="66"/>
      <c r="I39" s="66"/>
      <c r="AN39" s="44" t="s">
        <v>137</v>
      </c>
      <c r="AO39" s="15">
        <f>SUM(AO32:AO37)</f>
        <v>0</v>
      </c>
      <c r="AP39" s="15">
        <f t="shared" ref="AP39:AW39" si="38">SUM(AP32:AP37)</f>
        <v>0</v>
      </c>
      <c r="AQ39" s="15">
        <f t="shared" si="38"/>
        <v>0</v>
      </c>
      <c r="AR39" s="15">
        <f t="shared" si="38"/>
        <v>0</v>
      </c>
      <c r="AS39" s="15">
        <f t="shared" si="38"/>
        <v>0</v>
      </c>
      <c r="AT39" s="15">
        <f t="shared" si="38"/>
        <v>0</v>
      </c>
      <c r="AU39" s="15">
        <f t="shared" si="38"/>
        <v>0</v>
      </c>
      <c r="AV39" s="15">
        <f t="shared" si="38"/>
        <v>0</v>
      </c>
      <c r="AW39" s="15">
        <f t="shared" si="38"/>
        <v>0</v>
      </c>
    </row>
    <row r="40" spans="2:49" ht="12.75" x14ac:dyDescent="0.2">
      <c r="B40" s="66"/>
      <c r="C40" s="66"/>
      <c r="D40" s="66"/>
      <c r="E40" s="66"/>
      <c r="F40" s="66"/>
      <c r="G40" s="66"/>
      <c r="H40" s="66"/>
      <c r="I40" s="66"/>
    </row>
    <row r="41" spans="2:49" ht="12.75" x14ac:dyDescent="0.2">
      <c r="B41" s="66"/>
      <c r="C41" s="66"/>
      <c r="D41" s="66"/>
      <c r="E41" s="66"/>
      <c r="F41" s="66"/>
      <c r="G41" s="66"/>
      <c r="H41" s="66"/>
      <c r="I41" s="66"/>
    </row>
    <row r="42" spans="2:49" ht="12.75" x14ac:dyDescent="0.2">
      <c r="B42" s="66"/>
      <c r="C42" s="66"/>
      <c r="D42" s="66"/>
      <c r="E42" s="66"/>
      <c r="F42" s="66"/>
      <c r="G42" s="66"/>
      <c r="H42" s="66"/>
      <c r="I42" s="66"/>
    </row>
    <row r="43" spans="2:49" ht="12.75" x14ac:dyDescent="0.2">
      <c r="B43" s="66"/>
      <c r="C43" s="66"/>
      <c r="D43" s="66"/>
      <c r="E43" s="66"/>
      <c r="F43" s="66"/>
      <c r="G43" s="66"/>
      <c r="H43" s="66"/>
      <c r="I43" s="66"/>
    </row>
    <row r="44" spans="2:49" ht="12.75" x14ac:dyDescent="0.2">
      <c r="B44" s="66"/>
      <c r="C44" s="66"/>
      <c r="D44" s="66"/>
      <c r="E44" s="66"/>
      <c r="F44" s="66"/>
      <c r="G44" s="66"/>
      <c r="H44" s="66"/>
      <c r="I44" s="66"/>
    </row>
    <row r="45" spans="2:49" ht="12.75" x14ac:dyDescent="0.2">
      <c r="B45" s="66"/>
      <c r="C45" s="66"/>
      <c r="D45" s="66"/>
      <c r="E45" s="66"/>
      <c r="F45" s="66"/>
      <c r="G45" s="66"/>
      <c r="H45" s="66"/>
      <c r="I45" s="66"/>
    </row>
    <row r="46" spans="2:49" ht="12.75" x14ac:dyDescent="0.2">
      <c r="B46" s="66"/>
      <c r="C46" s="66"/>
      <c r="D46" s="66"/>
      <c r="E46" s="66"/>
      <c r="F46" s="66"/>
      <c r="G46" s="66"/>
      <c r="H46" s="66"/>
      <c r="I46" s="66"/>
    </row>
    <row r="47" spans="2:49" ht="12.75" x14ac:dyDescent="0.2">
      <c r="B47" s="66"/>
      <c r="C47" s="66"/>
      <c r="D47" s="66"/>
      <c r="E47" s="66"/>
      <c r="F47" s="66"/>
      <c r="G47" s="66"/>
      <c r="H47" s="66"/>
      <c r="I47" s="66"/>
    </row>
    <row r="48" spans="2:49" ht="12.75" x14ac:dyDescent="0.2">
      <c r="B48" s="66"/>
      <c r="C48" s="66"/>
      <c r="D48" s="66"/>
      <c r="E48" s="66"/>
      <c r="F48" s="66"/>
      <c r="G48" s="66"/>
      <c r="H48" s="66"/>
      <c r="I48" s="66"/>
    </row>
    <row r="49" spans="2:9" ht="12.75" x14ac:dyDescent="0.2">
      <c r="B49" s="66"/>
      <c r="C49" s="66"/>
      <c r="D49" s="66"/>
      <c r="E49" s="66"/>
      <c r="F49" s="66"/>
      <c r="G49" s="66"/>
      <c r="H49" s="66"/>
      <c r="I49" s="66"/>
    </row>
    <row r="50" spans="2:9" ht="12.75" x14ac:dyDescent="0.2">
      <c r="B50" s="66"/>
      <c r="C50" s="66"/>
      <c r="D50" s="66"/>
      <c r="E50" s="66"/>
      <c r="F50" s="66"/>
      <c r="G50" s="66"/>
      <c r="H50" s="66"/>
      <c r="I50" s="66"/>
    </row>
    <row r="51" spans="2:9" ht="12.75" x14ac:dyDescent="0.2">
      <c r="B51" s="66"/>
      <c r="C51" s="66"/>
      <c r="D51" s="66"/>
      <c r="E51" s="66"/>
      <c r="F51" s="66"/>
      <c r="G51" s="66"/>
      <c r="H51" s="66"/>
      <c r="I51" s="66"/>
    </row>
  </sheetData>
  <autoFilter ref="A1:BN23"/>
  <mergeCells count="15">
    <mergeCell ref="A2:A3"/>
    <mergeCell ref="B2:B3"/>
    <mergeCell ref="C2:AB2"/>
    <mergeCell ref="AY2:BG2"/>
    <mergeCell ref="AO2:AX2"/>
    <mergeCell ref="AC2:AN2"/>
    <mergeCell ref="BK2:BK3"/>
    <mergeCell ref="BN2:BN3"/>
    <mergeCell ref="BL2:BL3"/>
    <mergeCell ref="BM2:BM3"/>
    <mergeCell ref="D34:E34"/>
    <mergeCell ref="D32:E32"/>
    <mergeCell ref="D33:E33"/>
    <mergeCell ref="BI2:BI3"/>
    <mergeCell ref="BH2:BH3"/>
  </mergeCells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workbookViewId="0">
      <selection activeCell="C16" sqref="C16"/>
    </sheetView>
  </sheetViews>
  <sheetFormatPr defaultRowHeight="18.75" x14ac:dyDescent="0.3"/>
  <cols>
    <col min="1" max="1" width="6.5703125" style="49" customWidth="1"/>
    <col min="2" max="2" width="11.5703125" style="48" customWidth="1"/>
    <col min="3" max="3" width="37.140625" style="53" bestFit="1" customWidth="1"/>
    <col min="4" max="4" width="9.140625" style="53"/>
    <col min="5" max="16384" width="9.140625" style="48"/>
  </cols>
  <sheetData>
    <row r="1" spans="1:9" ht="25.5" x14ac:dyDescent="0.3">
      <c r="A1" s="71" t="s">
        <v>75</v>
      </c>
      <c r="B1" s="71" t="s">
        <v>76</v>
      </c>
      <c r="C1" s="71" t="s">
        <v>17</v>
      </c>
      <c r="D1" s="72" t="s">
        <v>77</v>
      </c>
      <c r="E1"/>
      <c r="F1"/>
      <c r="G1"/>
    </row>
    <row r="2" spans="1:9" x14ac:dyDescent="0.3">
      <c r="A2" s="151">
        <v>40593</v>
      </c>
      <c r="B2" s="70" t="s">
        <v>528</v>
      </c>
      <c r="C2" s="70" t="s">
        <v>531</v>
      </c>
      <c r="D2" s="71">
        <v>2</v>
      </c>
      <c r="E2"/>
      <c r="F2"/>
      <c r="G2"/>
    </row>
    <row r="3" spans="1:9" x14ac:dyDescent="0.3">
      <c r="A3" s="151">
        <v>40600</v>
      </c>
      <c r="B3" s="70" t="s">
        <v>528</v>
      </c>
      <c r="C3" s="70" t="s">
        <v>532</v>
      </c>
      <c r="D3" s="71">
        <v>3</v>
      </c>
      <c r="E3"/>
      <c r="F3"/>
      <c r="G3"/>
    </row>
    <row r="4" spans="1:9" x14ac:dyDescent="0.3">
      <c r="A4" s="151">
        <v>40607</v>
      </c>
      <c r="B4" s="70" t="s">
        <v>528</v>
      </c>
      <c r="C4" s="70" t="s">
        <v>533</v>
      </c>
      <c r="D4" s="71">
        <v>4</v>
      </c>
      <c r="E4"/>
      <c r="F4"/>
      <c r="G4"/>
    </row>
    <row r="5" spans="1:9" x14ac:dyDescent="0.3">
      <c r="A5" s="151">
        <v>40614</v>
      </c>
      <c r="B5" s="70" t="s">
        <v>528</v>
      </c>
      <c r="C5" s="70" t="s">
        <v>529</v>
      </c>
      <c r="D5" s="71">
        <v>5</v>
      </c>
      <c r="E5"/>
      <c r="F5"/>
      <c r="G5"/>
    </row>
    <row r="6" spans="1:9" x14ac:dyDescent="0.3">
      <c r="A6" s="151">
        <v>40621</v>
      </c>
      <c r="B6" s="70" t="s">
        <v>528</v>
      </c>
      <c r="C6" s="70" t="s">
        <v>530</v>
      </c>
      <c r="D6" s="71">
        <v>6</v>
      </c>
      <c r="E6"/>
      <c r="F6"/>
      <c r="G6"/>
    </row>
    <row r="7" spans="1:9" ht="25.5" x14ac:dyDescent="0.3">
      <c r="A7" s="161">
        <v>40628</v>
      </c>
      <c r="B7" s="162" t="s">
        <v>528</v>
      </c>
      <c r="C7" s="163" t="s">
        <v>534</v>
      </c>
      <c r="D7" s="71">
        <v>7</v>
      </c>
      <c r="E7"/>
      <c r="F7"/>
      <c r="G7"/>
    </row>
    <row r="8" spans="1:9" x14ac:dyDescent="0.3">
      <c r="A8" s="151">
        <v>40635</v>
      </c>
      <c r="B8" s="162" t="s">
        <v>528</v>
      </c>
      <c r="C8" s="162" t="s">
        <v>536</v>
      </c>
      <c r="D8" s="71">
        <v>8</v>
      </c>
      <c r="E8"/>
      <c r="F8"/>
      <c r="G8"/>
    </row>
    <row r="9" spans="1:9" x14ac:dyDescent="0.3">
      <c r="A9" s="161">
        <v>40642</v>
      </c>
      <c r="B9" s="162" t="s">
        <v>528</v>
      </c>
      <c r="C9" s="162" t="s">
        <v>537</v>
      </c>
      <c r="D9" s="71">
        <v>9</v>
      </c>
      <c r="E9"/>
      <c r="F9"/>
      <c r="G9"/>
    </row>
    <row r="10" spans="1:9" x14ac:dyDescent="0.3">
      <c r="A10" s="151">
        <v>40649</v>
      </c>
      <c r="B10" s="162" t="s">
        <v>528</v>
      </c>
      <c r="C10" s="162" t="s">
        <v>538</v>
      </c>
      <c r="D10" s="71">
        <v>10</v>
      </c>
      <c r="E10"/>
      <c r="F10"/>
      <c r="G10"/>
      <c r="I10" s="15"/>
    </row>
    <row r="11" spans="1:9" x14ac:dyDescent="0.3">
      <c r="A11" s="161">
        <v>40656</v>
      </c>
      <c r="B11" s="162" t="s">
        <v>528</v>
      </c>
      <c r="C11" s="162" t="s">
        <v>539</v>
      </c>
      <c r="D11" s="71">
        <v>11</v>
      </c>
      <c r="E11"/>
      <c r="F11"/>
      <c r="G11"/>
      <c r="I11" s="15"/>
    </row>
    <row r="12" spans="1:9" x14ac:dyDescent="0.3">
      <c r="A12" s="151">
        <v>40663</v>
      </c>
      <c r="B12" s="162" t="s">
        <v>528</v>
      </c>
      <c r="C12" s="162" t="s">
        <v>540</v>
      </c>
      <c r="D12" s="71">
        <v>12</v>
      </c>
      <c r="E12"/>
      <c r="F12"/>
      <c r="G12"/>
      <c r="I12" s="15"/>
    </row>
    <row r="13" spans="1:9" x14ac:dyDescent="0.3">
      <c r="A13" s="161">
        <v>40670</v>
      </c>
      <c r="B13" s="162" t="s">
        <v>528</v>
      </c>
      <c r="C13" s="162" t="s">
        <v>541</v>
      </c>
      <c r="D13" s="71">
        <v>13</v>
      </c>
      <c r="E13"/>
      <c r="F13"/>
      <c r="G13"/>
      <c r="I13" s="15"/>
    </row>
    <row r="14" spans="1:9" x14ac:dyDescent="0.3">
      <c r="A14" s="151">
        <v>40677</v>
      </c>
      <c r="B14" s="162" t="s">
        <v>528</v>
      </c>
      <c r="C14" s="162" t="s">
        <v>542</v>
      </c>
      <c r="D14" s="71">
        <v>14</v>
      </c>
      <c r="E14"/>
      <c r="F14"/>
      <c r="G14"/>
      <c r="I14" s="15"/>
    </row>
    <row r="15" spans="1:9" x14ac:dyDescent="0.3">
      <c r="A15" s="161">
        <v>40684</v>
      </c>
      <c r="B15" s="162" t="s">
        <v>528</v>
      </c>
      <c r="C15" s="162" t="s">
        <v>543</v>
      </c>
      <c r="D15" s="71">
        <v>15</v>
      </c>
      <c r="E15"/>
      <c r="F15"/>
      <c r="G15"/>
      <c r="I15" s="15"/>
    </row>
    <row r="16" spans="1:9" x14ac:dyDescent="0.3">
      <c r="A16" s="151">
        <v>40691</v>
      </c>
      <c r="B16" s="162" t="s">
        <v>528</v>
      </c>
      <c r="C16" s="162" t="s">
        <v>544</v>
      </c>
      <c r="D16" s="71">
        <v>16</v>
      </c>
      <c r="E16"/>
      <c r="F16"/>
      <c r="G16"/>
      <c r="I16" s="15"/>
    </row>
    <row r="17" spans="1:9" x14ac:dyDescent="0.3">
      <c r="A17"/>
      <c r="B17"/>
      <c r="C17"/>
      <c r="D17"/>
      <c r="E17"/>
      <c r="F17"/>
      <c r="G17"/>
      <c r="I17" s="67"/>
    </row>
    <row r="18" spans="1:9" x14ac:dyDescent="0.3">
      <c r="A18"/>
      <c r="B18"/>
      <c r="C18"/>
      <c r="D18"/>
      <c r="E18"/>
      <c r="F18"/>
      <c r="G18"/>
      <c r="I18" s="67"/>
    </row>
    <row r="19" spans="1:9" x14ac:dyDescent="0.3">
      <c r="A19"/>
      <c r="B19"/>
      <c r="C19"/>
      <c r="D19"/>
      <c r="E19"/>
      <c r="F19"/>
      <c r="G19"/>
      <c r="I19" s="67"/>
    </row>
    <row r="20" spans="1:9" x14ac:dyDescent="0.3">
      <c r="A20"/>
      <c r="B20"/>
      <c r="C20"/>
      <c r="D20"/>
      <c r="E20"/>
      <c r="F20"/>
      <c r="G20"/>
      <c r="I20" s="15"/>
    </row>
    <row r="21" spans="1:9" x14ac:dyDescent="0.3">
      <c r="A21"/>
      <c r="B21"/>
      <c r="C21"/>
      <c r="D21"/>
      <c r="E21"/>
      <c r="F21"/>
      <c r="G21"/>
      <c r="I21" s="15"/>
    </row>
    <row r="22" spans="1:9" x14ac:dyDescent="0.3">
      <c r="A22"/>
      <c r="B22"/>
      <c r="C22"/>
      <c r="D22"/>
      <c r="E22"/>
      <c r="F22"/>
      <c r="G22"/>
    </row>
    <row r="23" spans="1:9" x14ac:dyDescent="0.3">
      <c r="A23"/>
      <c r="B23"/>
      <c r="C23"/>
      <c r="D23"/>
      <c r="E23"/>
      <c r="F23"/>
      <c r="G23"/>
    </row>
    <row r="24" spans="1:9" x14ac:dyDescent="0.3">
      <c r="A24"/>
      <c r="B24"/>
      <c r="C24"/>
      <c r="D24"/>
      <c r="E24"/>
      <c r="F24"/>
      <c r="G24"/>
    </row>
    <row r="25" spans="1:9" x14ac:dyDescent="0.3">
      <c r="A25"/>
      <c r="B25"/>
      <c r="C25"/>
      <c r="D25"/>
      <c r="E25"/>
      <c r="F25"/>
      <c r="G25"/>
    </row>
    <row r="26" spans="1:9" x14ac:dyDescent="0.3">
      <c r="A26"/>
      <c r="B26"/>
      <c r="C26"/>
      <c r="D26"/>
      <c r="E26"/>
      <c r="F26"/>
      <c r="G26"/>
    </row>
    <row r="27" spans="1:9" x14ac:dyDescent="0.3">
      <c r="A27"/>
      <c r="B27"/>
      <c r="C27"/>
      <c r="D27"/>
      <c r="E27"/>
      <c r="F27"/>
      <c r="G27"/>
    </row>
    <row r="28" spans="1:9" x14ac:dyDescent="0.3">
      <c r="A28"/>
      <c r="B28"/>
      <c r="C28"/>
      <c r="D28"/>
      <c r="E28"/>
      <c r="F28"/>
      <c r="G28"/>
    </row>
    <row r="29" spans="1:9" x14ac:dyDescent="0.3">
      <c r="A29"/>
      <c r="B29"/>
      <c r="C29"/>
      <c r="D29"/>
      <c r="E29"/>
      <c r="F29"/>
      <c r="G29"/>
    </row>
    <row r="30" spans="1:9" x14ac:dyDescent="0.3">
      <c r="A30"/>
      <c r="B30"/>
      <c r="C30"/>
      <c r="D30"/>
      <c r="E30"/>
      <c r="F30"/>
      <c r="G30"/>
    </row>
    <row r="31" spans="1:9" x14ac:dyDescent="0.3">
      <c r="A31"/>
      <c r="B31"/>
      <c r="C31"/>
      <c r="D31"/>
      <c r="E31"/>
      <c r="F31"/>
      <c r="G31"/>
    </row>
    <row r="32" spans="1:9" x14ac:dyDescent="0.3">
      <c r="A32"/>
      <c r="B32"/>
      <c r="C32"/>
      <c r="D32"/>
      <c r="E32"/>
      <c r="F32"/>
      <c r="G32"/>
    </row>
    <row r="33" spans="1:7" x14ac:dyDescent="0.3">
      <c r="A33"/>
      <c r="B33"/>
      <c r="C33"/>
      <c r="D33"/>
      <c r="E33"/>
      <c r="F33"/>
      <c r="G33"/>
    </row>
    <row r="34" spans="1:7" x14ac:dyDescent="0.3">
      <c r="A34"/>
      <c r="B34"/>
      <c r="C34"/>
      <c r="D34"/>
      <c r="E34"/>
      <c r="F34"/>
      <c r="G34"/>
    </row>
    <row r="35" spans="1:7" x14ac:dyDescent="0.3">
      <c r="A35"/>
      <c r="B35"/>
      <c r="C35"/>
      <c r="D35"/>
      <c r="E35"/>
      <c r="F35"/>
      <c r="G35"/>
    </row>
    <row r="36" spans="1:7" x14ac:dyDescent="0.3">
      <c r="A36"/>
      <c r="B36"/>
      <c r="C36"/>
      <c r="D36"/>
      <c r="E36"/>
      <c r="F36"/>
      <c r="G36"/>
    </row>
    <row r="37" spans="1:7" x14ac:dyDescent="0.3">
      <c r="A37"/>
      <c r="B37"/>
      <c r="C37"/>
      <c r="D37"/>
      <c r="E37"/>
      <c r="F37"/>
      <c r="G37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</sheetData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7" workbookViewId="0">
      <selection activeCell="C40" sqref="C40"/>
    </sheetView>
  </sheetViews>
  <sheetFormatPr defaultRowHeight="12.75" x14ac:dyDescent="0.2"/>
  <cols>
    <col min="1" max="1" width="55.140625" customWidth="1"/>
    <col min="2" max="3" width="32.28515625" bestFit="1" customWidth="1"/>
    <col min="10" max="10" width="0" hidden="1" customWidth="1"/>
    <col min="11" max="11" width="25.5703125" hidden="1" customWidth="1"/>
    <col min="12" max="12" width="0" hidden="1" customWidth="1"/>
  </cols>
  <sheetData>
    <row r="1" spans="1:11" x14ac:dyDescent="0.2">
      <c r="A1" s="136" t="s">
        <v>368</v>
      </c>
      <c r="B1" s="122"/>
      <c r="C1" s="141" t="s">
        <v>489</v>
      </c>
    </row>
    <row r="2" spans="1:11" x14ac:dyDescent="0.2">
      <c r="A2" s="137" t="s">
        <v>369</v>
      </c>
      <c r="B2" s="122" t="s">
        <v>47</v>
      </c>
      <c r="C2" s="122"/>
      <c r="K2" s="77"/>
    </row>
    <row r="3" spans="1:11" x14ac:dyDescent="0.2">
      <c r="A3" s="137" t="s">
        <v>370</v>
      </c>
      <c r="B3" s="122" t="s">
        <v>133</v>
      </c>
      <c r="C3" s="122"/>
      <c r="K3" s="78" t="s">
        <v>46</v>
      </c>
    </row>
    <row r="4" spans="1:11" x14ac:dyDescent="0.2">
      <c r="A4" s="137" t="s">
        <v>371</v>
      </c>
      <c r="B4" s="122" t="s">
        <v>54</v>
      </c>
      <c r="C4" s="122" t="s">
        <v>133</v>
      </c>
      <c r="K4" s="78" t="s">
        <v>47</v>
      </c>
    </row>
    <row r="5" spans="1:11" ht="25.5" x14ac:dyDescent="0.2">
      <c r="A5" s="137" t="s">
        <v>372</v>
      </c>
      <c r="B5" s="122" t="s">
        <v>55</v>
      </c>
      <c r="C5" s="122"/>
      <c r="K5" s="78" t="s">
        <v>133</v>
      </c>
    </row>
    <row r="6" spans="1:11" x14ac:dyDescent="0.2">
      <c r="A6" s="137" t="s">
        <v>373</v>
      </c>
      <c r="B6" s="122" t="s">
        <v>57</v>
      </c>
      <c r="C6" s="122"/>
      <c r="K6" s="78" t="s">
        <v>51</v>
      </c>
    </row>
    <row r="7" spans="1:11" ht="25.5" x14ac:dyDescent="0.2">
      <c r="A7" s="137" t="s">
        <v>374</v>
      </c>
      <c r="B7" s="122" t="s">
        <v>62</v>
      </c>
      <c r="C7" s="122"/>
      <c r="K7" s="78" t="s">
        <v>52</v>
      </c>
    </row>
    <row r="8" spans="1:11" x14ac:dyDescent="0.2">
      <c r="A8" s="137" t="s">
        <v>375</v>
      </c>
      <c r="B8" s="122" t="s">
        <v>63</v>
      </c>
      <c r="C8" s="122" t="s">
        <v>47</v>
      </c>
      <c r="K8" s="78" t="s">
        <v>53</v>
      </c>
    </row>
    <row r="9" spans="1:11" x14ac:dyDescent="0.2">
      <c r="A9" s="137" t="s">
        <v>376</v>
      </c>
      <c r="B9" s="122" t="s">
        <v>55</v>
      </c>
      <c r="C9" s="122"/>
      <c r="K9" s="78" t="s">
        <v>54</v>
      </c>
    </row>
    <row r="10" spans="1:11" x14ac:dyDescent="0.2">
      <c r="A10" s="137" t="s">
        <v>377</v>
      </c>
      <c r="B10" s="122" t="s">
        <v>47</v>
      </c>
      <c r="C10" s="122"/>
      <c r="K10" s="78" t="s">
        <v>55</v>
      </c>
    </row>
    <row r="11" spans="1:11" ht="25.5" x14ac:dyDescent="0.2">
      <c r="A11" s="137" t="s">
        <v>378</v>
      </c>
      <c r="B11" s="122" t="s">
        <v>133</v>
      </c>
      <c r="C11" s="122"/>
      <c r="K11" s="78" t="s">
        <v>56</v>
      </c>
    </row>
    <row r="12" spans="1:11" ht="25.5" x14ac:dyDescent="0.2">
      <c r="A12" s="137" t="s">
        <v>379</v>
      </c>
      <c r="B12" s="122" t="s">
        <v>54</v>
      </c>
      <c r="C12" s="122" t="s">
        <v>62</v>
      </c>
      <c r="K12" s="78" t="s">
        <v>57</v>
      </c>
    </row>
    <row r="13" spans="1:11" ht="25.5" x14ac:dyDescent="0.2">
      <c r="A13" s="137" t="s">
        <v>380</v>
      </c>
      <c r="B13" s="122" t="s">
        <v>55</v>
      </c>
      <c r="C13" s="122"/>
      <c r="K13" s="78" t="s">
        <v>60</v>
      </c>
    </row>
    <row r="14" spans="1:11" x14ac:dyDescent="0.2">
      <c r="A14" s="137" t="s">
        <v>381</v>
      </c>
      <c r="B14" s="122" t="s">
        <v>57</v>
      </c>
      <c r="C14" s="122"/>
      <c r="K14" s="78" t="s">
        <v>62</v>
      </c>
    </row>
    <row r="15" spans="1:11" ht="25.5" x14ac:dyDescent="0.2">
      <c r="A15" s="137" t="s">
        <v>382</v>
      </c>
      <c r="B15" s="122" t="s">
        <v>62</v>
      </c>
      <c r="C15" s="122"/>
      <c r="K15" s="78" t="s">
        <v>63</v>
      </c>
    </row>
    <row r="16" spans="1:11" x14ac:dyDescent="0.2">
      <c r="A16" s="137" t="s">
        <v>383</v>
      </c>
      <c r="B16" s="122" t="s">
        <v>63</v>
      </c>
      <c r="C16" s="122" t="s">
        <v>57</v>
      </c>
      <c r="K16" s="78" t="s">
        <v>64</v>
      </c>
    </row>
    <row r="17" spans="1:11" ht="25.5" x14ac:dyDescent="0.2">
      <c r="A17" s="137" t="s">
        <v>384</v>
      </c>
      <c r="B17" s="122" t="s">
        <v>55</v>
      </c>
      <c r="C17" s="122"/>
      <c r="K17" s="78" t="s">
        <v>65</v>
      </c>
    </row>
    <row r="18" spans="1:11" x14ac:dyDescent="0.2">
      <c r="A18" s="137" t="s">
        <v>385</v>
      </c>
      <c r="B18" s="122" t="s">
        <v>47</v>
      </c>
      <c r="C18" s="122"/>
    </row>
    <row r="19" spans="1:11" x14ac:dyDescent="0.2">
      <c r="A19" s="137" t="s">
        <v>386</v>
      </c>
      <c r="B19" s="122" t="s">
        <v>54</v>
      </c>
      <c r="C19" s="122" t="s">
        <v>55</v>
      </c>
    </row>
    <row r="20" spans="1:11" x14ac:dyDescent="0.2">
      <c r="A20" s="137" t="s">
        <v>387</v>
      </c>
      <c r="B20" s="122" t="s">
        <v>57</v>
      </c>
      <c r="C20" s="122"/>
    </row>
    <row r="21" spans="1:11" x14ac:dyDescent="0.2">
      <c r="A21" s="137" t="s">
        <v>388</v>
      </c>
      <c r="B21" s="122" t="s">
        <v>55</v>
      </c>
      <c r="C21" s="122"/>
    </row>
    <row r="22" spans="1:11" x14ac:dyDescent="0.2">
      <c r="A22" s="137" t="s">
        <v>389</v>
      </c>
      <c r="B22" s="122" t="s">
        <v>62</v>
      </c>
      <c r="C22" s="122"/>
    </row>
    <row r="23" spans="1:11" x14ac:dyDescent="0.2">
      <c r="A23" s="136" t="s">
        <v>390</v>
      </c>
      <c r="B23" s="122"/>
      <c r="C23" s="122"/>
    </row>
    <row r="24" spans="1:11" x14ac:dyDescent="0.2">
      <c r="A24" s="137" t="s">
        <v>391</v>
      </c>
      <c r="B24" s="122" t="s">
        <v>47</v>
      </c>
      <c r="C24" s="122"/>
    </row>
    <row r="25" spans="1:11" x14ac:dyDescent="0.2">
      <c r="A25" s="137" t="s">
        <v>392</v>
      </c>
      <c r="B25" s="122" t="s">
        <v>133</v>
      </c>
      <c r="C25" s="122"/>
    </row>
    <row r="26" spans="1:11" x14ac:dyDescent="0.2">
      <c r="A26" s="137" t="s">
        <v>393</v>
      </c>
      <c r="B26" s="122" t="s">
        <v>54</v>
      </c>
      <c r="C26" s="122" t="s">
        <v>57</v>
      </c>
    </row>
    <row r="27" spans="1:11" x14ac:dyDescent="0.2">
      <c r="A27" s="137" t="s">
        <v>394</v>
      </c>
      <c r="B27" s="122" t="s">
        <v>55</v>
      </c>
      <c r="C27" s="122"/>
    </row>
    <row r="28" spans="1:11" x14ac:dyDescent="0.2">
      <c r="A28" s="137" t="s">
        <v>395</v>
      </c>
      <c r="B28" s="122" t="s">
        <v>57</v>
      </c>
      <c r="C28" s="122"/>
    </row>
    <row r="29" spans="1:11" x14ac:dyDescent="0.2">
      <c r="A29" s="137" t="s">
        <v>396</v>
      </c>
      <c r="B29" s="122" t="s">
        <v>62</v>
      </c>
      <c r="C29" s="122"/>
    </row>
    <row r="30" spans="1:11" x14ac:dyDescent="0.2">
      <c r="A30" s="137" t="s">
        <v>397</v>
      </c>
      <c r="B30" s="122" t="s">
        <v>63</v>
      </c>
      <c r="C30" s="122"/>
    </row>
    <row r="31" spans="1:11" x14ac:dyDescent="0.2">
      <c r="A31" s="137" t="s">
        <v>398</v>
      </c>
      <c r="B31" s="122" t="s">
        <v>64</v>
      </c>
      <c r="C31" s="122" t="s">
        <v>47</v>
      </c>
    </row>
    <row r="32" spans="1:11" x14ac:dyDescent="0.2">
      <c r="A32" s="137" t="s">
        <v>399</v>
      </c>
      <c r="B32" s="122" t="s">
        <v>47</v>
      </c>
      <c r="C32" s="122"/>
    </row>
    <row r="33" spans="1:3" x14ac:dyDescent="0.2">
      <c r="A33" s="137" t="s">
        <v>400</v>
      </c>
      <c r="B33" s="122" t="s">
        <v>133</v>
      </c>
      <c r="C33" s="122"/>
    </row>
    <row r="34" spans="1:3" x14ac:dyDescent="0.2">
      <c r="A34" s="137" t="s">
        <v>401</v>
      </c>
      <c r="B34" s="122" t="s">
        <v>54</v>
      </c>
      <c r="C34" s="122" t="s">
        <v>62</v>
      </c>
    </row>
    <row r="35" spans="1:3" x14ac:dyDescent="0.2">
      <c r="A35" s="137" t="s">
        <v>402</v>
      </c>
      <c r="B35" s="122" t="s">
        <v>55</v>
      </c>
      <c r="C35" s="122"/>
    </row>
    <row r="36" spans="1:3" x14ac:dyDescent="0.2">
      <c r="A36" s="137" t="s">
        <v>403</v>
      </c>
      <c r="B36" s="122" t="s">
        <v>57</v>
      </c>
      <c r="C36" s="122"/>
    </row>
    <row r="37" spans="1:3" x14ac:dyDescent="0.2">
      <c r="A37" s="137" t="s">
        <v>404</v>
      </c>
      <c r="B37" s="122" t="s">
        <v>62</v>
      </c>
      <c r="C37" s="122"/>
    </row>
    <row r="38" spans="1:3" x14ac:dyDescent="0.2">
      <c r="A38" s="137" t="s">
        <v>405</v>
      </c>
      <c r="B38" s="122" t="s">
        <v>63</v>
      </c>
      <c r="C38" s="122"/>
    </row>
    <row r="39" spans="1:3" x14ac:dyDescent="0.2">
      <c r="A39" s="137" t="s">
        <v>406</v>
      </c>
      <c r="B39" s="122"/>
      <c r="C39" s="122" t="s">
        <v>133</v>
      </c>
    </row>
    <row r="40" spans="1:3" x14ac:dyDescent="0.2">
      <c r="A40" s="137" t="s">
        <v>407</v>
      </c>
      <c r="B40" s="122" t="s">
        <v>47</v>
      </c>
      <c r="C40" s="122"/>
    </row>
    <row r="41" spans="1:3" x14ac:dyDescent="0.2">
      <c r="A41" s="137" t="s">
        <v>408</v>
      </c>
      <c r="B41" s="122" t="s">
        <v>54</v>
      </c>
      <c r="C41" s="122" t="s">
        <v>55</v>
      </c>
    </row>
    <row r="42" spans="1:3" x14ac:dyDescent="0.2">
      <c r="A42" s="137" t="s">
        <v>409</v>
      </c>
      <c r="B42" s="122" t="s">
        <v>57</v>
      </c>
      <c r="C42" s="122"/>
    </row>
    <row r="43" spans="1:3" x14ac:dyDescent="0.2">
      <c r="A43" s="137" t="s">
        <v>410</v>
      </c>
      <c r="B43" s="122" t="s">
        <v>55</v>
      </c>
      <c r="C43" s="122"/>
    </row>
    <row r="44" spans="1:3" x14ac:dyDescent="0.2">
      <c r="A44" s="137" t="s">
        <v>411</v>
      </c>
      <c r="B44" s="122" t="s">
        <v>62</v>
      </c>
      <c r="C44" s="122"/>
    </row>
    <row r="45" spans="1:3" x14ac:dyDescent="0.2">
      <c r="A45" s="137" t="s">
        <v>412</v>
      </c>
      <c r="B45" s="122" t="s">
        <v>47</v>
      </c>
      <c r="C45" s="122"/>
    </row>
    <row r="46" spans="1:3" x14ac:dyDescent="0.2">
      <c r="A46" s="137" t="s">
        <v>413</v>
      </c>
      <c r="B46" s="122" t="s">
        <v>133</v>
      </c>
      <c r="C46" s="122"/>
    </row>
    <row r="47" spans="1:3" x14ac:dyDescent="0.2">
      <c r="A47" s="137" t="s">
        <v>414</v>
      </c>
      <c r="B47" s="122" t="s">
        <v>54</v>
      </c>
      <c r="C47" s="122"/>
    </row>
    <row r="48" spans="1:3" x14ac:dyDescent="0.2">
      <c r="A48" s="137" t="s">
        <v>415</v>
      </c>
      <c r="B48" s="122" t="s">
        <v>55</v>
      </c>
      <c r="C48" s="122"/>
    </row>
    <row r="49" spans="1:3" x14ac:dyDescent="0.2">
      <c r="A49" s="137" t="s">
        <v>416</v>
      </c>
      <c r="B49" s="122" t="s">
        <v>63</v>
      </c>
      <c r="C49" s="122"/>
    </row>
    <row r="50" spans="1:3" x14ac:dyDescent="0.2">
      <c r="A50" s="137" t="s">
        <v>417</v>
      </c>
      <c r="B50" s="122" t="s">
        <v>62</v>
      </c>
      <c r="C50" s="122"/>
    </row>
    <row r="51" spans="1:3" x14ac:dyDescent="0.2">
      <c r="A51" s="137" t="s">
        <v>418</v>
      </c>
      <c r="B51" s="122" t="s">
        <v>63</v>
      </c>
      <c r="C51" s="122"/>
    </row>
    <row r="52" spans="1:3" x14ac:dyDescent="0.2">
      <c r="A52" s="137" t="s">
        <v>419</v>
      </c>
      <c r="B52" s="122" t="s">
        <v>64</v>
      </c>
      <c r="C52" s="122"/>
    </row>
    <row r="53" spans="1:3" x14ac:dyDescent="0.2">
      <c r="A53" s="137" t="s">
        <v>420</v>
      </c>
      <c r="B53" s="122" t="s">
        <v>47</v>
      </c>
      <c r="C53" s="122"/>
    </row>
    <row r="54" spans="1:3" x14ac:dyDescent="0.2">
      <c r="A54" s="137" t="s">
        <v>421</v>
      </c>
      <c r="B54" s="122" t="s">
        <v>133</v>
      </c>
      <c r="C54" s="122"/>
    </row>
    <row r="55" spans="1:3" x14ac:dyDescent="0.2">
      <c r="A55" s="136" t="s">
        <v>422</v>
      </c>
      <c r="B55" s="122"/>
      <c r="C55" s="122"/>
    </row>
    <row r="56" spans="1:3" x14ac:dyDescent="0.2">
      <c r="A56" s="137" t="s">
        <v>423</v>
      </c>
      <c r="B56" s="122" t="s">
        <v>55</v>
      </c>
      <c r="C56" s="122"/>
    </row>
    <row r="57" spans="1:3" x14ac:dyDescent="0.2">
      <c r="A57" s="137" t="s">
        <v>424</v>
      </c>
      <c r="B57" s="122" t="s">
        <v>57</v>
      </c>
      <c r="C57" s="122"/>
    </row>
    <row r="58" spans="1:3" x14ac:dyDescent="0.2">
      <c r="A58" s="137" t="s">
        <v>425</v>
      </c>
      <c r="B58" s="122" t="s">
        <v>62</v>
      </c>
      <c r="C58" s="122"/>
    </row>
    <row r="59" spans="1:3" x14ac:dyDescent="0.2">
      <c r="A59" s="137" t="s">
        <v>426</v>
      </c>
      <c r="B59" s="122" t="s">
        <v>63</v>
      </c>
      <c r="C59" s="122" t="s">
        <v>47</v>
      </c>
    </row>
    <row r="60" spans="1:3" x14ac:dyDescent="0.2">
      <c r="A60" s="137" t="s">
        <v>427</v>
      </c>
      <c r="B60" s="122" t="s">
        <v>64</v>
      </c>
      <c r="C60" s="122"/>
    </row>
    <row r="61" spans="1:3" x14ac:dyDescent="0.2">
      <c r="A61" s="137" t="s">
        <v>428</v>
      </c>
      <c r="B61" s="122" t="s">
        <v>47</v>
      </c>
      <c r="C61" s="122"/>
    </row>
    <row r="62" spans="1:3" x14ac:dyDescent="0.2">
      <c r="A62" s="137" t="s">
        <v>429</v>
      </c>
      <c r="B62" s="122" t="s">
        <v>54</v>
      </c>
      <c r="C62" s="122" t="s">
        <v>133</v>
      </c>
    </row>
    <row r="63" spans="1:3" x14ac:dyDescent="0.2">
      <c r="A63" s="137" t="s">
        <v>430</v>
      </c>
      <c r="B63" s="122" t="s">
        <v>57</v>
      </c>
      <c r="C63" s="122"/>
    </row>
    <row r="64" spans="1:3" x14ac:dyDescent="0.2">
      <c r="A64" s="137" t="s">
        <v>431</v>
      </c>
      <c r="B64" s="122" t="s">
        <v>55</v>
      </c>
      <c r="C64" s="122"/>
    </row>
    <row r="65" spans="1:5" x14ac:dyDescent="0.2">
      <c r="A65" s="137" t="s">
        <v>432</v>
      </c>
      <c r="B65" s="122" t="s">
        <v>62</v>
      </c>
      <c r="C65" s="122"/>
    </row>
    <row r="66" spans="1:5" x14ac:dyDescent="0.2">
      <c r="A66" s="137" t="s">
        <v>433</v>
      </c>
      <c r="B66" s="122" t="s">
        <v>47</v>
      </c>
      <c r="C66" s="122"/>
    </row>
    <row r="67" spans="1:5" x14ac:dyDescent="0.2">
      <c r="A67" s="137" t="s">
        <v>434</v>
      </c>
      <c r="B67" s="122" t="s">
        <v>133</v>
      </c>
      <c r="C67" s="122"/>
    </row>
    <row r="68" spans="1:5" x14ac:dyDescent="0.2">
      <c r="A68" s="137" t="s">
        <v>435</v>
      </c>
      <c r="B68" s="122" t="s">
        <v>54</v>
      </c>
      <c r="C68" s="122" t="s">
        <v>62</v>
      </c>
      <c r="E68" t="s">
        <v>436</v>
      </c>
    </row>
    <row r="69" spans="1:5" x14ac:dyDescent="0.2">
      <c r="A69" s="137" t="s">
        <v>437</v>
      </c>
      <c r="B69" s="122" t="s">
        <v>55</v>
      </c>
      <c r="C69" s="122"/>
    </row>
    <row r="70" spans="1:5" x14ac:dyDescent="0.2">
      <c r="A70" s="137" t="s">
        <v>438</v>
      </c>
      <c r="B70" s="122" t="s">
        <v>63</v>
      </c>
      <c r="C70" s="122" t="s">
        <v>57</v>
      </c>
    </row>
    <row r="71" spans="1:5" x14ac:dyDescent="0.2">
      <c r="A71" s="137" t="s">
        <v>439</v>
      </c>
      <c r="B71" s="122" t="s">
        <v>62</v>
      </c>
      <c r="C71" s="122"/>
    </row>
    <row r="72" spans="1:5" x14ac:dyDescent="0.2">
      <c r="A72" s="137" t="s">
        <v>440</v>
      </c>
      <c r="B72" s="122" t="s">
        <v>63</v>
      </c>
      <c r="C72" s="122"/>
    </row>
    <row r="73" spans="1:5" x14ac:dyDescent="0.2">
      <c r="A73" s="137" t="s">
        <v>441</v>
      </c>
      <c r="B73" s="122" t="s">
        <v>64</v>
      </c>
      <c r="C73" s="122" t="s">
        <v>55</v>
      </c>
    </row>
    <row r="74" spans="1:5" x14ac:dyDescent="0.2">
      <c r="A74" s="137" t="s">
        <v>442</v>
      </c>
      <c r="B74" s="122" t="s">
        <v>47</v>
      </c>
      <c r="C74" s="122"/>
    </row>
    <row r="75" spans="1:5" x14ac:dyDescent="0.2">
      <c r="A75" s="137" t="s">
        <v>443</v>
      </c>
      <c r="B75" s="122" t="s">
        <v>133</v>
      </c>
      <c r="C75" s="122"/>
    </row>
    <row r="76" spans="1:5" x14ac:dyDescent="0.2">
      <c r="A76" s="136" t="s">
        <v>444</v>
      </c>
      <c r="B76" s="122"/>
      <c r="C76" s="122"/>
    </row>
    <row r="77" spans="1:5" x14ac:dyDescent="0.2">
      <c r="A77" s="137" t="s">
        <v>445</v>
      </c>
      <c r="B77" s="122" t="s">
        <v>55</v>
      </c>
      <c r="C77" s="122"/>
    </row>
    <row r="78" spans="1:5" x14ac:dyDescent="0.2">
      <c r="A78" s="137" t="s">
        <v>446</v>
      </c>
      <c r="B78" s="122" t="s">
        <v>57</v>
      </c>
      <c r="C78" s="122"/>
    </row>
    <row r="79" spans="1:5" x14ac:dyDescent="0.2">
      <c r="A79" s="137" t="s">
        <v>447</v>
      </c>
      <c r="B79" s="122" t="s">
        <v>62</v>
      </c>
      <c r="C79" s="122"/>
    </row>
    <row r="80" spans="1:5" x14ac:dyDescent="0.2">
      <c r="A80" s="137" t="s">
        <v>448</v>
      </c>
      <c r="B80" s="122" t="s">
        <v>63</v>
      </c>
      <c r="C80" s="122"/>
    </row>
    <row r="81" spans="1:3" x14ac:dyDescent="0.2">
      <c r="A81" s="137" t="s">
        <v>449</v>
      </c>
      <c r="B81" s="122" t="s">
        <v>64</v>
      </c>
      <c r="C81" s="122"/>
    </row>
    <row r="82" spans="1:3" x14ac:dyDescent="0.2">
      <c r="A82" s="137" t="s">
        <v>450</v>
      </c>
      <c r="B82" s="122" t="s">
        <v>47</v>
      </c>
      <c r="C82" s="122"/>
    </row>
    <row r="83" spans="1:3" x14ac:dyDescent="0.2">
      <c r="A83" s="137" t="s">
        <v>451</v>
      </c>
      <c r="B83" s="122" t="s">
        <v>54</v>
      </c>
      <c r="C83" s="122"/>
    </row>
    <row r="84" spans="1:3" x14ac:dyDescent="0.2">
      <c r="A84" s="136" t="s">
        <v>485</v>
      </c>
      <c r="B84" s="122"/>
      <c r="C84" s="122"/>
    </row>
    <row r="85" spans="1:3" x14ac:dyDescent="0.2">
      <c r="A85" s="137" t="s">
        <v>452</v>
      </c>
      <c r="B85" s="122" t="s">
        <v>55</v>
      </c>
      <c r="C85" s="122"/>
    </row>
    <row r="86" spans="1:3" x14ac:dyDescent="0.2">
      <c r="A86" s="137" t="s">
        <v>453</v>
      </c>
      <c r="B86" s="122" t="s">
        <v>62</v>
      </c>
      <c r="C86" s="122"/>
    </row>
    <row r="87" spans="1:3" x14ac:dyDescent="0.2">
      <c r="A87" s="137" t="s">
        <v>454</v>
      </c>
      <c r="B87" s="122" t="s">
        <v>47</v>
      </c>
      <c r="C87" s="122"/>
    </row>
    <row r="88" spans="1:3" x14ac:dyDescent="0.2">
      <c r="A88" s="137" t="s">
        <v>455</v>
      </c>
      <c r="B88" s="122" t="s">
        <v>133</v>
      </c>
      <c r="C88" s="122"/>
    </row>
    <row r="89" spans="1:3" x14ac:dyDescent="0.2">
      <c r="A89" s="137" t="s">
        <v>456</v>
      </c>
      <c r="B89" s="122" t="s">
        <v>54</v>
      </c>
      <c r="C89" s="122" t="s">
        <v>47</v>
      </c>
    </row>
    <row r="90" spans="1:3" x14ac:dyDescent="0.2">
      <c r="A90" s="137" t="s">
        <v>457</v>
      </c>
      <c r="B90" s="122" t="s">
        <v>55</v>
      </c>
      <c r="C90" s="122"/>
    </row>
    <row r="91" spans="1:3" x14ac:dyDescent="0.2">
      <c r="A91" s="137" t="s">
        <v>458</v>
      </c>
      <c r="B91" s="122" t="s">
        <v>57</v>
      </c>
      <c r="C91" s="122"/>
    </row>
    <row r="92" spans="1:3" x14ac:dyDescent="0.2">
      <c r="A92" s="137" t="s">
        <v>459</v>
      </c>
      <c r="B92" s="122" t="s">
        <v>62</v>
      </c>
      <c r="C92" s="122"/>
    </row>
    <row r="93" spans="1:3" x14ac:dyDescent="0.2">
      <c r="A93" s="137" t="s">
        <v>460</v>
      </c>
      <c r="B93" s="122" t="s">
        <v>63</v>
      </c>
      <c r="C93" s="122" t="s">
        <v>62</v>
      </c>
    </row>
    <row r="94" spans="1:3" x14ac:dyDescent="0.2">
      <c r="A94" s="137" t="s">
        <v>461</v>
      </c>
      <c r="B94" s="122" t="s">
        <v>64</v>
      </c>
      <c r="C94" s="122" t="s">
        <v>133</v>
      </c>
    </row>
    <row r="95" spans="1:3" x14ac:dyDescent="0.2">
      <c r="A95" s="137" t="s">
        <v>462</v>
      </c>
      <c r="B95" s="122" t="s">
        <v>47</v>
      </c>
      <c r="C95" s="122"/>
    </row>
    <row r="96" spans="1:3" x14ac:dyDescent="0.2">
      <c r="A96" s="137" t="s">
        <v>463</v>
      </c>
      <c r="B96" s="122" t="s">
        <v>133</v>
      </c>
      <c r="C96" s="122"/>
    </row>
    <row r="97" spans="1:3" x14ac:dyDescent="0.2">
      <c r="A97" s="137" t="s">
        <v>464</v>
      </c>
      <c r="B97" s="122" t="s">
        <v>54</v>
      </c>
      <c r="C97" s="122" t="s">
        <v>57</v>
      </c>
    </row>
    <row r="98" spans="1:3" x14ac:dyDescent="0.2">
      <c r="A98" s="137" t="s">
        <v>465</v>
      </c>
      <c r="B98" s="122" t="s">
        <v>55</v>
      </c>
      <c r="C98" s="122"/>
    </row>
    <row r="99" spans="1:3" x14ac:dyDescent="0.2">
      <c r="A99" s="137" t="s">
        <v>466</v>
      </c>
      <c r="B99" s="122" t="s">
        <v>63</v>
      </c>
      <c r="C99" s="122" t="s">
        <v>55</v>
      </c>
    </row>
    <row r="100" spans="1:3" x14ac:dyDescent="0.2">
      <c r="A100" s="137" t="s">
        <v>467</v>
      </c>
      <c r="B100" s="122" t="s">
        <v>62</v>
      </c>
      <c r="C100" s="122"/>
    </row>
    <row r="101" spans="1:3" x14ac:dyDescent="0.2">
      <c r="A101" s="137" t="s">
        <v>468</v>
      </c>
      <c r="B101" s="122" t="s">
        <v>63</v>
      </c>
      <c r="C101" s="122"/>
    </row>
    <row r="102" spans="1:3" x14ac:dyDescent="0.2">
      <c r="A102" s="137" t="s">
        <v>469</v>
      </c>
      <c r="B102" s="122" t="s">
        <v>64</v>
      </c>
      <c r="C102" s="122"/>
    </row>
    <row r="103" spans="1:3" x14ac:dyDescent="0.2">
      <c r="A103" s="136" t="s">
        <v>470</v>
      </c>
      <c r="B103" s="122"/>
      <c r="C103" s="122"/>
    </row>
    <row r="104" spans="1:3" x14ac:dyDescent="0.2">
      <c r="A104" s="137" t="s">
        <v>471</v>
      </c>
      <c r="B104" s="122" t="s">
        <v>54</v>
      </c>
      <c r="C104" s="122" t="s">
        <v>47</v>
      </c>
    </row>
    <row r="105" spans="1:3" x14ac:dyDescent="0.2">
      <c r="A105" s="137" t="s">
        <v>472</v>
      </c>
      <c r="B105" s="122" t="s">
        <v>63</v>
      </c>
      <c r="C105" s="122"/>
    </row>
    <row r="106" spans="1:3" x14ac:dyDescent="0.2">
      <c r="A106" s="137" t="s">
        <v>473</v>
      </c>
      <c r="B106" s="122" t="s">
        <v>55</v>
      </c>
      <c r="C106" s="122"/>
    </row>
    <row r="107" spans="1:3" x14ac:dyDescent="0.2">
      <c r="A107" s="137" t="s">
        <v>474</v>
      </c>
      <c r="B107" s="122" t="s">
        <v>62</v>
      </c>
      <c r="C107" s="122"/>
    </row>
    <row r="108" spans="1:3" x14ac:dyDescent="0.2">
      <c r="A108" s="137" t="s">
        <v>475</v>
      </c>
      <c r="B108" s="122" t="s">
        <v>47</v>
      </c>
      <c r="C108" s="122"/>
    </row>
    <row r="109" spans="1:3" x14ac:dyDescent="0.2">
      <c r="A109" s="137" t="s">
        <v>476</v>
      </c>
      <c r="B109" s="122" t="s">
        <v>133</v>
      </c>
      <c r="C109" s="122"/>
    </row>
    <row r="110" spans="1:3" x14ac:dyDescent="0.2">
      <c r="A110" s="137" t="s">
        <v>477</v>
      </c>
      <c r="B110" s="122" t="s">
        <v>54</v>
      </c>
      <c r="C110" s="122" t="s">
        <v>133</v>
      </c>
    </row>
    <row r="111" spans="1:3" x14ac:dyDescent="0.2">
      <c r="A111" s="137" t="s">
        <v>478</v>
      </c>
      <c r="B111" s="122" t="s">
        <v>62</v>
      </c>
      <c r="C111" s="122"/>
    </row>
    <row r="112" spans="1:3" x14ac:dyDescent="0.2">
      <c r="A112" s="137" t="s">
        <v>479</v>
      </c>
      <c r="B112" s="122" t="s">
        <v>55</v>
      </c>
      <c r="C112" s="122" t="s">
        <v>62</v>
      </c>
    </row>
    <row r="113" spans="1:3" x14ac:dyDescent="0.2">
      <c r="A113" s="137" t="s">
        <v>480</v>
      </c>
      <c r="B113" s="122" t="s">
        <v>57</v>
      </c>
      <c r="C113" s="122"/>
    </row>
    <row r="114" spans="1:3" ht="25.5" x14ac:dyDescent="0.2">
      <c r="A114" s="137" t="s">
        <v>481</v>
      </c>
      <c r="B114" s="122" t="s">
        <v>62</v>
      </c>
      <c r="C114" s="122"/>
    </row>
    <row r="115" spans="1:3" x14ac:dyDescent="0.2">
      <c r="A115" s="137" t="s">
        <v>482</v>
      </c>
      <c r="B115" s="122" t="s">
        <v>63</v>
      </c>
      <c r="C115" s="122" t="s">
        <v>57</v>
      </c>
    </row>
    <row r="116" spans="1:3" x14ac:dyDescent="0.2">
      <c r="A116" s="137" t="s">
        <v>483</v>
      </c>
      <c r="B116" s="122" t="s">
        <v>63</v>
      </c>
      <c r="C116" s="122" t="s">
        <v>55</v>
      </c>
    </row>
    <row r="117" spans="1:3" x14ac:dyDescent="0.2">
      <c r="A117" s="137" t="s">
        <v>484</v>
      </c>
      <c r="B117" s="122" t="s">
        <v>55</v>
      </c>
      <c r="C117" s="122"/>
    </row>
  </sheetData>
  <phoneticPr fontId="14" type="noConversion"/>
  <dataValidations count="1">
    <dataValidation type="list" allowBlank="1" showInputMessage="1" showErrorMessage="1" sqref="B2:C117">
      <formula1>$K$2:$K$25</formula1>
    </dataValidation>
  </dataValidations>
  <hyperlinks>
    <hyperlink ref="A2" r:id="rId1" display="http://informatics.mccme.ru/moodle/mod/statements/view3.php?id=2296&amp;chapterid=2937"/>
    <hyperlink ref="A3" r:id="rId2" display="http://informatics.mccme.ru/moodle/mod/statements/view3.php?id=2296&amp;chapterid=2938"/>
    <hyperlink ref="A4" r:id="rId3" display="http://informatics.mccme.ru/moodle/mod/statements/view3.php?id=2296&amp;chapterid=2939"/>
    <hyperlink ref="A5" r:id="rId4" display="http://informatics.mccme.ru/moodle/mod/statements/view3.php?id=2296&amp;chapterid=2940"/>
    <hyperlink ref="A6" r:id="rId5" display="http://informatics.mccme.ru/moodle/mod/statements/view3.php?id=2296&amp;chapterid=2941"/>
    <hyperlink ref="A7" r:id="rId6" display="http://informatics.mccme.ru/moodle/mod/statements/view3.php?id=2296&amp;chapterid=2942"/>
    <hyperlink ref="A8" r:id="rId7" display="http://informatics.mccme.ru/moodle/mod/statements/view3.php?id=2296&amp;chapterid=2943"/>
    <hyperlink ref="A9" r:id="rId8" display="http://informatics.mccme.ru/moodle/mod/statements/view3.php?id=2296&amp;chapterid=2944"/>
    <hyperlink ref="A10" r:id="rId9" display="http://informatics.mccme.ru/moodle/mod/statements/view3.php?id=2296&amp;chapterid=2945"/>
    <hyperlink ref="A11" r:id="rId10" display="http://informatics.mccme.ru/moodle/mod/statements/view3.php?id=2296&amp;chapterid=2947"/>
    <hyperlink ref="A12" r:id="rId11" display="http://informatics.mccme.ru/moodle/mod/statements/view3.php?id=2296&amp;chapterid=2948"/>
    <hyperlink ref="A13" r:id="rId12" display="http://informatics.mccme.ru/moodle/mod/statements/view3.php?id=2296&amp;chapterid=2949"/>
    <hyperlink ref="A14" r:id="rId13" display="http://informatics.mccme.ru/moodle/mod/statements/view3.php?id=2296&amp;chapterid=2950"/>
    <hyperlink ref="A15" r:id="rId14" display="http://informatics.mccme.ru/moodle/mod/statements/view3.php?id=2296&amp;chapterid=2951"/>
    <hyperlink ref="A16" r:id="rId15" display="http://informatics.mccme.ru/moodle/mod/statements/view3.php?id=2296&amp;chapterid=2952"/>
    <hyperlink ref="A17" r:id="rId16" display="http://informatics.mccme.ru/moodle/mod/statements/view3.php?id=2296&amp;chapterid=2953"/>
    <hyperlink ref="A18" r:id="rId17" display="http://informatics.mccme.ru/moodle/mod/statements/view3.php?id=2296&amp;chapterid=2954"/>
    <hyperlink ref="A19" r:id="rId18" display="http://informatics.mccme.ru/moodle/mod/statements/view3.php?id=2296&amp;chapterid=2955"/>
    <hyperlink ref="A20" r:id="rId19" display="http://informatics.mccme.ru/moodle/mod/statements/view3.php?id=2296&amp;chapterid=2956"/>
    <hyperlink ref="A21" r:id="rId20" display="http://informatics.mccme.ru/moodle/mod/statements/view3.php?id=2296&amp;chapterid=2957"/>
    <hyperlink ref="A22" r:id="rId21" display="http://informatics.mccme.ru/moodle/mod/statements/view3.php?id=2296&amp;chapterid=2958"/>
    <hyperlink ref="A24" r:id="rId22" display="http://informatics.mccme.ru/moodle/mod/statements/view3.php?id=276&amp;chapterid=253"/>
    <hyperlink ref="A25" r:id="rId23" display="http://informatics.mccme.ru/moodle/mod/statements/view3.php?id=276&amp;chapterid=2960"/>
    <hyperlink ref="A26" r:id="rId24" display="http://informatics.mccme.ru/moodle/mod/statements/view3.php?id=276&amp;chapterid=2959"/>
    <hyperlink ref="A27" r:id="rId25" display="http://informatics.mccme.ru/moodle/mod/statements/view3.php?id=276&amp;chapterid=293"/>
    <hyperlink ref="A28" r:id="rId26" display="http://informatics.mccme.ru/moodle/mod/statements/view3.php?id=276&amp;chapterid=294"/>
    <hyperlink ref="A29" r:id="rId27" display="http://informatics.mccme.ru/moodle/mod/statements/view3.php?id=276&amp;chapterid=254"/>
    <hyperlink ref="A30" r:id="rId28" display="http://informatics.mccme.ru/moodle/mod/statements/view3.php?id=276&amp;chapterid=255"/>
    <hyperlink ref="A31" r:id="rId29" display="http://informatics.mccme.ru/moodle/mod/statements/view3.php?id=276&amp;chapterid=256"/>
    <hyperlink ref="A32" r:id="rId30" display="http://informatics.mccme.ru/moodle/mod/statements/view3.php?id=276&amp;chapterid=298"/>
    <hyperlink ref="A33" r:id="rId31" display="http://informatics.mccme.ru/moodle/mod/statements/view3.php?id=276&amp;chapterid=257"/>
    <hyperlink ref="A34" r:id="rId32" display="http://informatics.mccme.ru/moodle/mod/statements/view3.php?id=276&amp;chapterid=258"/>
    <hyperlink ref="A35" r:id="rId33" display="http://informatics.mccme.ru/moodle/mod/statements/view3.php?id=276&amp;chapterid=259"/>
    <hyperlink ref="A36" r:id="rId34" display="http://informatics.mccme.ru/moodle/mod/statements/view3.php?id=276&amp;chapterid=260"/>
    <hyperlink ref="A37" r:id="rId35" display="http://informatics.mccme.ru/moodle/mod/statements/view3.php?id=276&amp;chapterid=261"/>
    <hyperlink ref="A38" r:id="rId36" display="http://informatics.mccme.ru/moodle/mod/statements/view3.php?id=276&amp;chapterid=262"/>
    <hyperlink ref="A39" r:id="rId37" display="http://informatics.mccme.ru/moodle/mod/statements/view3.php?id=276&amp;chapterid=264"/>
    <hyperlink ref="A40" r:id="rId38" display="http://informatics.mccme.ru/moodle/mod/statements/view3.php?id=276&amp;chapterid=265"/>
    <hyperlink ref="A41" r:id="rId39" display="http://informatics.mccme.ru/moodle/mod/statements/view3.php?id=276&amp;chapterid=266"/>
    <hyperlink ref="A42" r:id="rId40" display="http://informatics.mccme.ru/moodle/mod/statements/view3.php?id=276&amp;chapterid=295"/>
    <hyperlink ref="A43" r:id="rId41" display="http://informatics.mccme.ru/moodle/mod/statements/view3.php?id=276&amp;chapterid=296"/>
    <hyperlink ref="A44" r:id="rId42" display="http://informatics.mccme.ru/moodle/mod/statements/view3.php?id=276&amp;chapterid=301"/>
    <hyperlink ref="A45" r:id="rId43" display="http://informatics.mccme.ru/moodle/mod/statements/view3.php?id=276&amp;chapterid=302"/>
    <hyperlink ref="A46" r:id="rId44" display="http://informatics.mccme.ru/moodle/mod/statements/view3.php?id=276&amp;chapterid=303"/>
    <hyperlink ref="A47" r:id="rId45" display="http://informatics.mccme.ru/moodle/mod/statements/view3.php?id=276&amp;chapterid=304"/>
    <hyperlink ref="A48" r:id="rId46" display="http://informatics.mccme.ru/moodle/mod/statements/view3.php?id=276&amp;chapterid=305"/>
    <hyperlink ref="A49" r:id="rId47" display="http://informatics.mccme.ru/moodle/mod/statements/view3.php?id=276&amp;chapterid=1445"/>
    <hyperlink ref="A50" r:id="rId48" display="http://informatics.mccme.ru/moodle/mod/statements/view3.php?id=276&amp;chapterid=1448"/>
    <hyperlink ref="A51" r:id="rId49" display="http://informatics.mccme.ru/moodle/mod/statements/view3.php?id=276&amp;chapterid=1451"/>
    <hyperlink ref="A52" r:id="rId50" display="http://informatics.mccme.ru/moodle/mod/statements/view3.php?id=276&amp;chapterid=1459"/>
    <hyperlink ref="A53" r:id="rId51" display="http://informatics.mccme.ru/moodle/mod/statements/view3.php?id=276&amp;chapterid=2961"/>
    <hyperlink ref="A54" r:id="rId52" display="http://informatics.mccme.ru/moodle/mod/statements/view3.php?id=278&amp;chapterid=315"/>
    <hyperlink ref="A56" r:id="rId53" display="http://informatics.mccme.ru/moodle/mod/statements/view3.php?id=278&amp;chapterid=352"/>
    <hyperlink ref="A57" r:id="rId54" display="http://informatics.mccme.ru/moodle/mod/statements/view3.php?id=278&amp;chapterid=317"/>
    <hyperlink ref="A58" r:id="rId55" display="http://informatics.mccme.ru/moodle/mod/statements/view3.php?id=278&amp;chapterid=318"/>
    <hyperlink ref="A59" r:id="rId56" display="http://informatics.mccme.ru/moodle/mod/statements/view3.php?id=278&amp;chapterid=319"/>
    <hyperlink ref="A60" r:id="rId57" display="http://informatics.mccme.ru/moodle/mod/statements/view3.php?id=278&amp;chapterid=320"/>
    <hyperlink ref="A61" r:id="rId58" display="http://informatics.mccme.ru/moodle/mod/statements/view3.php?id=278&amp;chapterid=321"/>
    <hyperlink ref="A62" r:id="rId59" display="http://informatics.mccme.ru/moodle/mod/statements/view3.php?id=278&amp;chapterid=353"/>
    <hyperlink ref="A63" r:id="rId60" display="http://informatics.mccme.ru/moodle/mod/statements/view3.php?id=280&amp;chapterid=334"/>
    <hyperlink ref="A64" r:id="rId61" display="http://informatics.mccme.ru/moodle/mod/statements/view3.php?id=280&amp;chapterid=335"/>
    <hyperlink ref="A65" r:id="rId62" display="http://informatics.mccme.ru/moodle/mod/statements/view3.php?id=280&amp;chapterid=340"/>
    <hyperlink ref="A66" r:id="rId63" display="http://informatics.mccme.ru/moodle/mod/statements/view3.php?id=280&amp;chapterid=341"/>
    <hyperlink ref="A67" r:id="rId64" display="http://informatics.mccme.ru/moodle/mod/statements/view3.php?id=280&amp;chapterid=342"/>
    <hyperlink ref="A68" r:id="rId65" display="http://informatics.mccme.ru/moodle/mod/statements/view3.php?id=280&amp;chapterid=343"/>
    <hyperlink ref="A69" r:id="rId66" display="http://informatics.mccme.ru/moodle/mod/statements/view3.php?id=280&amp;chapterid=345"/>
    <hyperlink ref="A70" r:id="rId67" display="http://informatics.mccme.ru/moodle/mod/statements/view3.php?id=280&amp;chapterid=346"/>
    <hyperlink ref="A71" r:id="rId68" display="http://informatics.mccme.ru/moodle/mod/statements/view3.php?id=280&amp;chapterid=347"/>
    <hyperlink ref="A72" r:id="rId69" display="http://informatics.mccme.ru/moodle/mod/statements/view3.php?id=280&amp;chapterid=348"/>
    <hyperlink ref="A73" r:id="rId70" display="http://informatics.mccme.ru/moodle/mod/statements/view3.php?id=280&amp;chapterid=349"/>
    <hyperlink ref="A74" r:id="rId71" display="http://informatics.mccme.ru/moodle/mod/statements/view3.php?id=280&amp;chapterid=350"/>
    <hyperlink ref="A75" r:id="rId72" display="http://informatics.mccme.ru/moodle/mod/statements/view3.php?id=280&amp;chapterid=1430"/>
    <hyperlink ref="A77" r:id="rId73" display="http://informatics.mccme.ru/moodle/mod/statements/view3.php?id=249&amp;chapterid=113"/>
    <hyperlink ref="A78" r:id="rId74" display="http://informatics.mccme.ru/moodle/mod/statements/view3.php?id=249&amp;chapterid=114"/>
    <hyperlink ref="A79" r:id="rId75" display="http://informatics.mccme.ru/moodle/mod/statements/view3.php?id=249&amp;chapterid=115"/>
    <hyperlink ref="A80" r:id="rId76" display="http://informatics.mccme.ru/moodle/mod/statements/view3.php?id=249&amp;chapterid=116"/>
    <hyperlink ref="A81" r:id="rId77" display="http://informatics.mccme.ru/moodle/mod/statements/view3.php?id=249&amp;chapterid=117"/>
    <hyperlink ref="A82" r:id="rId78" display="http://informatics.mccme.ru/moodle/mod/statements/view3.php?id=249&amp;chapterid=118"/>
    <hyperlink ref="A83" r:id="rId79" display="http://informatics.mccme.ru/moodle/mod/statements/view3.php?id=249&amp;chapterid=119"/>
    <hyperlink ref="A85" r:id="rId80" display="http://informatics.mccme.ru/moodle/mod/statements/view3.php?id=248&amp;chapterid=103"/>
    <hyperlink ref="A86" r:id="rId81" display="http://informatics.mccme.ru/moodle/mod/statements/view3.php?id=248&amp;chapterid=104"/>
    <hyperlink ref="A87" r:id="rId82" display="http://informatics.mccme.ru/moodle/mod/statements/view3.php?id=248&amp;chapterid=105"/>
    <hyperlink ref="A88" r:id="rId83" display="http://informatics.mccme.ru/moodle/mod/statements/view3.php?id=248&amp;chapterid=106"/>
    <hyperlink ref="A89" r:id="rId84" display="http://informatics.mccme.ru/moodle/mod/statements/view3.php?id=248&amp;chapterid=107"/>
    <hyperlink ref="A90" r:id="rId85" display="http://informatics.mccme.ru/moodle/mod/statements/view3.php?id=248&amp;chapterid=108"/>
    <hyperlink ref="A91" r:id="rId86" display="http://informatics.mccme.ru/moodle/mod/statements/view3.php?id=248&amp;chapterid=109"/>
    <hyperlink ref="A92" r:id="rId87" display="http://informatics.mccme.ru/moodle/mod/statements/view3.php?id=248&amp;chapterid=110"/>
    <hyperlink ref="A93" r:id="rId88" display="http://informatics.mccme.ru/moodle/mod/statements/view3.php?id=248&amp;chapterid=111"/>
    <hyperlink ref="A94" r:id="rId89" display="http://informatics.mccme.ru/moodle/mod/statements/view3.php?id=248&amp;chapterid=112"/>
    <hyperlink ref="A95" r:id="rId90" display="http://informatics.mccme.ru/moodle/mod/statements/view3.php?id=248&amp;chapterid=1415"/>
    <hyperlink ref="A96" r:id="rId91" display="http://informatics.mccme.ru/moodle/mod/statements/view3.php?id=248&amp;chapterid=1417"/>
    <hyperlink ref="A97" r:id="rId92" display="http://informatics.mccme.ru/moodle/mod/statements/view3.php?id=248&amp;chapterid=1421"/>
    <hyperlink ref="A98" r:id="rId93" display="http://informatics.mccme.ru/moodle/mod/statements/view3.php?id=248&amp;chapterid=1435"/>
    <hyperlink ref="A99" r:id="rId94" display="http://informatics.mccme.ru/moodle/mod/statements/view3.php?id=248&amp;chapterid=1450"/>
    <hyperlink ref="A100" r:id="rId95" display="http://informatics.mccme.ru/moodle/mod/statements/view3.php?id=248&amp;chapterid=2796"/>
    <hyperlink ref="A101" r:id="rId96" display="http://informatics.mccme.ru/moodle/mod/statements/view3.php?id=248&amp;chapterid=2797"/>
    <hyperlink ref="A102" r:id="rId97" display="http://informatics.mccme.ru/moodle/mod/statements/view3.php?id=248&amp;chapterid=2805"/>
    <hyperlink ref="A104" r:id="rId98" display="http://informatics.mccme.ru/moodle/mod/statements/view3.php?id=208&amp;chapterid=63"/>
    <hyperlink ref="A105" r:id="rId99" display="http://informatics.mccme.ru/moodle/mod/statements/view3.php?id=208&amp;chapterid=64"/>
    <hyperlink ref="A106" r:id="rId100" display="http://informatics.mccme.ru/moodle/mod/statements/view3.php?id=208&amp;chapterid=65"/>
    <hyperlink ref="A107" r:id="rId101" display="http://informatics.mccme.ru/moodle/mod/statements/view3.php?id=208&amp;chapterid=66"/>
    <hyperlink ref="A108" r:id="rId102" display="http://informatics.mccme.ru/moodle/mod/statements/view3.php?id=208&amp;chapterid=67"/>
    <hyperlink ref="A109" r:id="rId103" display="http://informatics.mccme.ru/moodle/mod/statements/view3.php?id=208&amp;chapterid=68"/>
    <hyperlink ref="A110" r:id="rId104" display="http://informatics.mccme.ru/moodle/mod/statements/view3.php?id=208&amp;chapterid=69"/>
    <hyperlink ref="A111" r:id="rId105" display="http://informatics.mccme.ru/moodle/mod/statements/view3.php?id=208&amp;chapterid=70"/>
    <hyperlink ref="A112" r:id="rId106" display="http://informatics.mccme.ru/moodle/mod/statements/view3.php?id=208&amp;chapterid=71"/>
    <hyperlink ref="A113" r:id="rId107" display="http://informatics.mccme.ru/moodle/mod/statements/view3.php?id=208&amp;chapterid=72"/>
    <hyperlink ref="A114" r:id="rId108" display="http://informatics.mccme.ru/moodle/mod/statements/view3.php?id=208&amp;chapterid=73"/>
    <hyperlink ref="A115" r:id="rId109" display="http://informatics.mccme.ru/moodle/mod/statements/view3.php?id=208&amp;chapterid=1456"/>
    <hyperlink ref="A116" r:id="rId110" display="http://informatics.mccme.ru/moodle/mod/statements/view3.php?id=208&amp;chapterid=1457"/>
    <hyperlink ref="A117" r:id="rId111" display="http://informatics.mccme.ru/moodle/mod/statements/view3.php?id=208&amp;chapterid=1460"/>
  </hyperlinks>
  <pageMargins left="0.75" right="0.75" top="1" bottom="1" header="0.5" footer="0.5"/>
  <pageSetup paperSize="9" orientation="portrait" verticalDpi="0" r:id="rId11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8"/>
  <sheetViews>
    <sheetView topLeftCell="A103" workbookViewId="0">
      <selection activeCell="D132" sqref="D132"/>
    </sheetView>
  </sheetViews>
  <sheetFormatPr defaultRowHeight="12.75" x14ac:dyDescent="0.2"/>
  <cols>
    <col min="1" max="1" width="9.140625" style="122"/>
    <col min="2" max="2" width="32.140625" style="122" customWidth="1"/>
    <col min="3" max="3" width="12" style="122" customWidth="1"/>
    <col min="4" max="4" width="17.7109375" style="122" customWidth="1"/>
    <col min="5" max="5" width="18" style="122" customWidth="1"/>
    <col min="16" max="16" width="22" customWidth="1"/>
  </cols>
  <sheetData>
    <row r="1" spans="1:16" ht="18.75" thickBot="1" x14ac:dyDescent="0.3">
      <c r="A1" s="127" t="s">
        <v>168</v>
      </c>
      <c r="B1" s="127" t="s">
        <v>169</v>
      </c>
      <c r="C1" s="127" t="s">
        <v>170</v>
      </c>
      <c r="D1" s="128"/>
      <c r="E1" s="129"/>
    </row>
    <row r="2" spans="1:16" ht="15.75" x14ac:dyDescent="0.25">
      <c r="A2" s="130">
        <v>5</v>
      </c>
      <c r="B2" s="131" t="s">
        <v>171</v>
      </c>
      <c r="C2" s="132">
        <v>0.25</v>
      </c>
      <c r="D2" s="133" t="s">
        <v>65</v>
      </c>
      <c r="E2" s="133"/>
      <c r="P2" s="77"/>
    </row>
    <row r="3" spans="1:16" ht="25.5" x14ac:dyDescent="0.25">
      <c r="A3" s="134">
        <v>9</v>
      </c>
      <c r="B3" s="135" t="s">
        <v>172</v>
      </c>
      <c r="C3" s="132">
        <v>0.27</v>
      </c>
      <c r="P3" s="78" t="s">
        <v>46</v>
      </c>
    </row>
    <row r="4" spans="1:16" ht="25.5" x14ac:dyDescent="0.25">
      <c r="A4" s="134">
        <v>13</v>
      </c>
      <c r="B4" s="135" t="s">
        <v>173</v>
      </c>
      <c r="C4" s="132">
        <v>0.26</v>
      </c>
      <c r="P4" s="78" t="s">
        <v>47</v>
      </c>
    </row>
    <row r="5" spans="1:16" ht="25.5" x14ac:dyDescent="0.25">
      <c r="A5" s="134">
        <v>14</v>
      </c>
      <c r="B5" s="135" t="s">
        <v>174</v>
      </c>
      <c r="C5" s="132">
        <v>0.24</v>
      </c>
      <c r="D5" s="122" t="s">
        <v>65</v>
      </c>
      <c r="P5" s="78" t="s">
        <v>133</v>
      </c>
    </row>
    <row r="6" spans="1:16" ht="25.5" x14ac:dyDescent="0.25">
      <c r="A6" s="134">
        <v>17</v>
      </c>
      <c r="B6" s="135" t="s">
        <v>175</v>
      </c>
      <c r="C6" s="132">
        <v>0.31</v>
      </c>
      <c r="P6" s="78" t="s">
        <v>51</v>
      </c>
    </row>
    <row r="7" spans="1:16" ht="25.5" x14ac:dyDescent="0.25">
      <c r="A7" s="134">
        <v>19</v>
      </c>
      <c r="B7" s="135" t="s">
        <v>176</v>
      </c>
      <c r="C7" s="132">
        <v>0.34</v>
      </c>
      <c r="P7" s="78" t="s">
        <v>52</v>
      </c>
    </row>
    <row r="8" spans="1:16" ht="25.5" x14ac:dyDescent="0.25">
      <c r="A8" s="134">
        <v>20</v>
      </c>
      <c r="B8" s="135" t="s">
        <v>177</v>
      </c>
      <c r="C8" s="132">
        <v>0.38</v>
      </c>
      <c r="P8" s="78" t="s">
        <v>53</v>
      </c>
    </row>
    <row r="9" spans="1:16" ht="25.5" x14ac:dyDescent="0.25">
      <c r="A9" s="134">
        <v>27</v>
      </c>
      <c r="B9" s="135" t="s">
        <v>178</v>
      </c>
      <c r="C9" s="132">
        <v>0.31</v>
      </c>
      <c r="P9" s="78" t="s">
        <v>54</v>
      </c>
    </row>
    <row r="10" spans="1:16" ht="25.5" x14ac:dyDescent="0.25">
      <c r="A10" s="134">
        <v>29</v>
      </c>
      <c r="B10" s="135" t="s">
        <v>179</v>
      </c>
      <c r="C10" s="132">
        <v>0.38</v>
      </c>
      <c r="P10" s="78" t="s">
        <v>55</v>
      </c>
    </row>
    <row r="11" spans="1:16" ht="25.5" x14ac:dyDescent="0.25">
      <c r="A11" s="134">
        <v>30</v>
      </c>
      <c r="B11" s="135" t="s">
        <v>180</v>
      </c>
      <c r="C11" s="132">
        <v>0.35</v>
      </c>
      <c r="P11" s="78" t="s">
        <v>56</v>
      </c>
    </row>
    <row r="12" spans="1:16" ht="25.5" x14ac:dyDescent="0.25">
      <c r="A12" s="134">
        <v>32</v>
      </c>
      <c r="B12" s="135" t="s">
        <v>181</v>
      </c>
      <c r="C12" s="132">
        <v>0.33</v>
      </c>
      <c r="P12" s="78" t="s">
        <v>57</v>
      </c>
    </row>
    <row r="13" spans="1:16" ht="25.5" x14ac:dyDescent="0.25">
      <c r="A13" s="134">
        <v>36</v>
      </c>
      <c r="B13" s="135" t="s">
        <v>182</v>
      </c>
      <c r="C13" s="132">
        <v>0.3</v>
      </c>
      <c r="D13" s="122" t="s">
        <v>65</v>
      </c>
      <c r="P13" s="78" t="s">
        <v>60</v>
      </c>
    </row>
    <row r="14" spans="1:16" ht="25.5" x14ac:dyDescent="0.25">
      <c r="A14" s="134">
        <v>37</v>
      </c>
      <c r="B14" s="135" t="s">
        <v>183</v>
      </c>
      <c r="C14" s="132">
        <v>0.34</v>
      </c>
      <c r="P14" s="78" t="s">
        <v>62</v>
      </c>
    </row>
    <row r="15" spans="1:16" ht="25.5" x14ac:dyDescent="0.25">
      <c r="A15" s="134">
        <v>39</v>
      </c>
      <c r="B15" s="135" t="s">
        <v>184</v>
      </c>
      <c r="C15" s="132">
        <v>0.32</v>
      </c>
      <c r="P15" s="78" t="s">
        <v>63</v>
      </c>
    </row>
    <row r="16" spans="1:16" ht="25.5" x14ac:dyDescent="0.25">
      <c r="A16" s="134">
        <v>40</v>
      </c>
      <c r="B16" s="135" t="s">
        <v>185</v>
      </c>
      <c r="C16" s="132">
        <v>0.3</v>
      </c>
      <c r="P16" s="78" t="s">
        <v>64</v>
      </c>
    </row>
    <row r="17" spans="1:16" ht="25.5" x14ac:dyDescent="0.25">
      <c r="A17" s="134">
        <v>41</v>
      </c>
      <c r="B17" s="135" t="s">
        <v>186</v>
      </c>
      <c r="C17" s="132">
        <v>0.28999999999999998</v>
      </c>
      <c r="P17" s="78" t="s">
        <v>65</v>
      </c>
    </row>
    <row r="18" spans="1:16" ht="15.75" x14ac:dyDescent="0.25">
      <c r="A18" s="134">
        <v>47</v>
      </c>
      <c r="B18" s="135" t="s">
        <v>187</v>
      </c>
      <c r="C18" s="132">
        <v>0.26</v>
      </c>
    </row>
    <row r="19" spans="1:16" ht="15.75" x14ac:dyDescent="0.25">
      <c r="A19" s="134">
        <v>48</v>
      </c>
      <c r="B19" s="135" t="s">
        <v>188</v>
      </c>
      <c r="C19" s="132">
        <v>0.23</v>
      </c>
    </row>
    <row r="20" spans="1:16" ht="15.75" x14ac:dyDescent="0.25">
      <c r="A20" s="134">
        <v>49</v>
      </c>
      <c r="B20" s="135" t="s">
        <v>189</v>
      </c>
      <c r="C20" s="132">
        <v>0.35</v>
      </c>
    </row>
    <row r="21" spans="1:16" ht="15.75" x14ac:dyDescent="0.25">
      <c r="A21" s="134">
        <v>51</v>
      </c>
      <c r="B21" s="135" t="s">
        <v>190</v>
      </c>
      <c r="C21" s="132">
        <v>0.26</v>
      </c>
    </row>
    <row r="22" spans="1:16" ht="15.75" x14ac:dyDescent="0.25">
      <c r="A22" s="134">
        <v>53</v>
      </c>
      <c r="B22" s="135" t="s">
        <v>191</v>
      </c>
      <c r="C22" s="132">
        <v>0.32</v>
      </c>
    </row>
    <row r="23" spans="1:16" ht="15.75" x14ac:dyDescent="0.25">
      <c r="A23" s="134">
        <v>54</v>
      </c>
      <c r="B23" s="135" t="s">
        <v>192</v>
      </c>
      <c r="C23" s="132">
        <v>0.28000000000000003</v>
      </c>
      <c r="D23" s="122" t="s">
        <v>65</v>
      </c>
    </row>
    <row r="24" spans="1:16" ht="15.75" x14ac:dyDescent="0.25">
      <c r="A24" s="134">
        <v>55</v>
      </c>
      <c r="B24" s="135" t="s">
        <v>193</v>
      </c>
      <c r="C24" s="132">
        <v>0.31</v>
      </c>
    </row>
    <row r="25" spans="1:16" ht="15.75" x14ac:dyDescent="0.25">
      <c r="A25" s="134">
        <v>56</v>
      </c>
      <c r="B25" s="135" t="s">
        <v>194</v>
      </c>
      <c r="C25" s="132">
        <v>0.28999999999999998</v>
      </c>
    </row>
    <row r="26" spans="1:16" ht="15.75" x14ac:dyDescent="0.25">
      <c r="A26" s="134">
        <v>57</v>
      </c>
      <c r="B26" s="135" t="s">
        <v>195</v>
      </c>
      <c r="C26" s="132">
        <v>0.33</v>
      </c>
    </row>
    <row r="27" spans="1:16" ht="15.75" x14ac:dyDescent="0.25">
      <c r="A27" s="134">
        <v>58</v>
      </c>
      <c r="B27" s="135" t="s">
        <v>196</v>
      </c>
      <c r="C27" s="132">
        <v>0.28000000000000003</v>
      </c>
    </row>
    <row r="28" spans="1:16" ht="15.75" x14ac:dyDescent="0.25">
      <c r="A28" s="134">
        <v>59</v>
      </c>
      <c r="B28" s="135" t="s">
        <v>197</v>
      </c>
      <c r="C28" s="132">
        <v>0.25</v>
      </c>
    </row>
    <row r="29" spans="1:16" ht="15.75" x14ac:dyDescent="0.25">
      <c r="A29" s="134">
        <v>60</v>
      </c>
      <c r="B29" s="135" t="s">
        <v>198</v>
      </c>
      <c r="C29" s="132">
        <v>0.39</v>
      </c>
    </row>
    <row r="30" spans="1:16" ht="15.75" x14ac:dyDescent="0.25">
      <c r="A30" s="134">
        <v>64</v>
      </c>
      <c r="B30" s="135" t="s">
        <v>199</v>
      </c>
      <c r="C30" s="132">
        <v>0.27</v>
      </c>
    </row>
    <row r="31" spans="1:16" ht="15.75" x14ac:dyDescent="0.25">
      <c r="A31" s="134">
        <v>65</v>
      </c>
      <c r="B31" s="135" t="s">
        <v>200</v>
      </c>
      <c r="C31" s="132">
        <v>0.32</v>
      </c>
    </row>
    <row r="32" spans="1:16" ht="15.75" x14ac:dyDescent="0.25">
      <c r="A32" s="134">
        <v>67</v>
      </c>
      <c r="B32" s="135" t="s">
        <v>201</v>
      </c>
      <c r="C32" s="132">
        <v>0.33</v>
      </c>
    </row>
    <row r="33" spans="1:4" ht="15.75" x14ac:dyDescent="0.25">
      <c r="A33" s="134">
        <v>68</v>
      </c>
      <c r="B33" s="135" t="s">
        <v>202</v>
      </c>
      <c r="C33" s="132">
        <v>0.21</v>
      </c>
    </row>
    <row r="34" spans="1:4" ht="15.75" x14ac:dyDescent="0.25">
      <c r="A34" s="134">
        <v>69</v>
      </c>
      <c r="B34" s="135" t="s">
        <v>203</v>
      </c>
      <c r="C34" s="132">
        <v>0.28000000000000003</v>
      </c>
    </row>
    <row r="35" spans="1:4" ht="15.75" x14ac:dyDescent="0.25">
      <c r="A35" s="134">
        <v>70</v>
      </c>
      <c r="B35" s="135" t="s">
        <v>204</v>
      </c>
      <c r="C35" s="132">
        <v>0.3</v>
      </c>
    </row>
    <row r="36" spans="1:4" ht="15.75" x14ac:dyDescent="0.25">
      <c r="A36" s="134">
        <v>73</v>
      </c>
      <c r="B36" s="135" t="s">
        <v>205</v>
      </c>
      <c r="C36" s="132">
        <v>0.28000000000000003</v>
      </c>
    </row>
    <row r="37" spans="1:4" ht="15.75" x14ac:dyDescent="0.25">
      <c r="A37" s="134">
        <v>74</v>
      </c>
      <c r="B37" s="135" t="s">
        <v>206</v>
      </c>
      <c r="C37" s="132">
        <v>0.38</v>
      </c>
    </row>
    <row r="38" spans="1:4" ht="15.75" x14ac:dyDescent="0.25">
      <c r="A38" s="134">
        <v>79</v>
      </c>
      <c r="B38" s="135" t="s">
        <v>207</v>
      </c>
      <c r="C38" s="132">
        <v>0.21</v>
      </c>
      <c r="D38" s="122" t="s">
        <v>53</v>
      </c>
    </row>
    <row r="39" spans="1:4" ht="15.75" x14ac:dyDescent="0.25">
      <c r="A39" s="134">
        <v>80</v>
      </c>
      <c r="B39" s="135" t="s">
        <v>208</v>
      </c>
      <c r="C39" s="132">
        <v>0.26</v>
      </c>
    </row>
    <row r="40" spans="1:4" ht="15.75" x14ac:dyDescent="0.25">
      <c r="A40" s="134">
        <v>82</v>
      </c>
      <c r="B40" s="135" t="s">
        <v>209</v>
      </c>
      <c r="C40" s="132">
        <v>0.34</v>
      </c>
    </row>
    <row r="41" spans="1:4" ht="15.75" x14ac:dyDescent="0.25">
      <c r="A41" s="134">
        <v>84</v>
      </c>
      <c r="B41" s="135" t="s">
        <v>210</v>
      </c>
      <c r="C41" s="132">
        <v>0.27</v>
      </c>
      <c r="D41" s="122" t="s">
        <v>53</v>
      </c>
    </row>
    <row r="42" spans="1:4" ht="15.75" x14ac:dyDescent="0.25">
      <c r="A42" s="134">
        <v>85</v>
      </c>
      <c r="B42" s="135" t="s">
        <v>211</v>
      </c>
      <c r="C42" s="132">
        <v>0.23</v>
      </c>
    </row>
    <row r="43" spans="1:4" ht="15.75" x14ac:dyDescent="0.25">
      <c r="A43" s="134">
        <v>87</v>
      </c>
      <c r="B43" s="135" t="s">
        <v>212</v>
      </c>
      <c r="C43" s="132">
        <v>0.32</v>
      </c>
    </row>
    <row r="44" spans="1:4" ht="15.75" x14ac:dyDescent="0.25">
      <c r="A44" s="134">
        <v>88</v>
      </c>
      <c r="B44" s="135" t="s">
        <v>213</v>
      </c>
      <c r="C44" s="132">
        <v>0.27</v>
      </c>
    </row>
    <row r="45" spans="1:4" ht="15.75" x14ac:dyDescent="0.25">
      <c r="A45" s="134">
        <v>89</v>
      </c>
      <c r="B45" s="135" t="s">
        <v>214</v>
      </c>
      <c r="C45" s="132">
        <v>0.25</v>
      </c>
    </row>
    <row r="46" spans="1:4" ht="15.75" x14ac:dyDescent="0.25">
      <c r="A46" s="134">
        <v>90</v>
      </c>
      <c r="B46" s="135" t="s">
        <v>215</v>
      </c>
      <c r="C46" s="132">
        <v>0.37</v>
      </c>
    </row>
    <row r="47" spans="1:4" ht="15.75" x14ac:dyDescent="0.25">
      <c r="A47" s="134">
        <v>91</v>
      </c>
      <c r="B47" s="135" t="s">
        <v>216</v>
      </c>
      <c r="C47" s="132">
        <v>0.28999999999999998</v>
      </c>
    </row>
    <row r="48" spans="1:4" ht="15.75" x14ac:dyDescent="0.25">
      <c r="A48" s="134">
        <v>93</v>
      </c>
      <c r="B48" s="135" t="s">
        <v>217</v>
      </c>
      <c r="C48" s="132">
        <v>0.26</v>
      </c>
    </row>
    <row r="49" spans="1:4" ht="15.75" x14ac:dyDescent="0.25">
      <c r="A49" s="134">
        <v>94</v>
      </c>
      <c r="B49" s="135" t="s">
        <v>218</v>
      </c>
      <c r="C49" s="132">
        <v>0.22</v>
      </c>
      <c r="D49" s="122" t="s">
        <v>65</v>
      </c>
    </row>
    <row r="50" spans="1:4" ht="15.75" x14ac:dyDescent="0.25">
      <c r="A50" s="134">
        <v>95</v>
      </c>
      <c r="B50" s="135" t="s">
        <v>219</v>
      </c>
      <c r="C50" s="132">
        <v>0.24</v>
      </c>
    </row>
    <row r="51" spans="1:4" ht="15.75" x14ac:dyDescent="0.25">
      <c r="A51" s="134">
        <v>98</v>
      </c>
      <c r="B51" s="135" t="s">
        <v>220</v>
      </c>
      <c r="C51" s="132">
        <v>0.28000000000000003</v>
      </c>
    </row>
    <row r="52" spans="1:4" ht="15.75" x14ac:dyDescent="0.25">
      <c r="A52" s="134">
        <v>102</v>
      </c>
      <c r="B52" s="135" t="s">
        <v>221</v>
      </c>
      <c r="C52" s="132">
        <v>0.32</v>
      </c>
    </row>
    <row r="53" spans="1:4" ht="15.75" x14ac:dyDescent="0.25">
      <c r="A53" s="134">
        <v>103</v>
      </c>
      <c r="B53" s="135" t="s">
        <v>222</v>
      </c>
      <c r="C53" s="132">
        <v>0.35</v>
      </c>
    </row>
    <row r="54" spans="1:4" ht="15.75" x14ac:dyDescent="0.25">
      <c r="A54" s="134">
        <v>114</v>
      </c>
      <c r="B54" s="135" t="s">
        <v>223</v>
      </c>
      <c r="C54" s="132">
        <v>0.37</v>
      </c>
    </row>
    <row r="55" spans="1:4" ht="15.75" x14ac:dyDescent="0.25">
      <c r="A55" s="134">
        <v>120</v>
      </c>
      <c r="B55" s="135" t="s">
        <v>224</v>
      </c>
      <c r="C55" s="132">
        <v>0.32</v>
      </c>
    </row>
    <row r="56" spans="1:4" ht="15.75" x14ac:dyDescent="0.25">
      <c r="A56" s="134">
        <v>121</v>
      </c>
      <c r="B56" s="135" t="s">
        <v>225</v>
      </c>
      <c r="C56" s="132">
        <v>0.34</v>
      </c>
    </row>
    <row r="57" spans="1:4" ht="26.25" x14ac:dyDescent="0.25">
      <c r="A57" s="134">
        <v>122</v>
      </c>
      <c r="B57" s="135" t="s">
        <v>226</v>
      </c>
      <c r="C57" s="132">
        <v>0.38</v>
      </c>
    </row>
    <row r="58" spans="1:4" ht="15.75" x14ac:dyDescent="0.25">
      <c r="A58" s="134">
        <v>124</v>
      </c>
      <c r="B58" s="135" t="s">
        <v>227</v>
      </c>
      <c r="C58" s="132">
        <v>0.25</v>
      </c>
    </row>
    <row r="59" spans="1:4" ht="15.75" x14ac:dyDescent="0.25">
      <c r="A59" s="134">
        <v>125</v>
      </c>
      <c r="B59" s="135" t="s">
        <v>228</v>
      </c>
      <c r="C59" s="132">
        <v>0.26</v>
      </c>
    </row>
    <row r="60" spans="1:4" ht="15.75" x14ac:dyDescent="0.25">
      <c r="A60" s="134">
        <v>126</v>
      </c>
      <c r="B60" s="135" t="s">
        <v>229</v>
      </c>
      <c r="C60" s="132">
        <v>0.28000000000000003</v>
      </c>
    </row>
    <row r="61" spans="1:4" ht="15.75" x14ac:dyDescent="0.25">
      <c r="A61" s="134">
        <v>135</v>
      </c>
      <c r="B61" s="135" t="s">
        <v>230</v>
      </c>
      <c r="C61" s="132">
        <v>0.36</v>
      </c>
    </row>
    <row r="62" spans="1:4" ht="15.75" x14ac:dyDescent="0.25">
      <c r="A62" s="134">
        <v>136</v>
      </c>
      <c r="B62" s="135" t="s">
        <v>231</v>
      </c>
      <c r="C62" s="132">
        <v>0.39</v>
      </c>
    </row>
    <row r="63" spans="1:4" ht="15.75" x14ac:dyDescent="0.25">
      <c r="A63" s="134">
        <v>138</v>
      </c>
      <c r="B63" s="135" t="s">
        <v>232</v>
      </c>
      <c r="C63" s="132">
        <v>0.38</v>
      </c>
    </row>
    <row r="64" spans="1:4" ht="15.75" x14ac:dyDescent="0.25">
      <c r="A64" s="134">
        <v>144</v>
      </c>
      <c r="B64" s="135" t="s">
        <v>233</v>
      </c>
      <c r="C64" s="132">
        <v>0.37</v>
      </c>
    </row>
    <row r="65" spans="1:4" ht="15.75" x14ac:dyDescent="0.25">
      <c r="A65" s="134">
        <v>159</v>
      </c>
      <c r="B65" s="135" t="s">
        <v>234</v>
      </c>
      <c r="C65" s="132">
        <v>0.25</v>
      </c>
      <c r="D65" s="122" t="s">
        <v>53</v>
      </c>
    </row>
    <row r="66" spans="1:4" ht="15.75" x14ac:dyDescent="0.25">
      <c r="A66" s="134">
        <v>163</v>
      </c>
      <c r="B66" s="135" t="s">
        <v>235</v>
      </c>
      <c r="C66" s="132">
        <v>0.25</v>
      </c>
    </row>
    <row r="67" spans="1:4" ht="15.75" x14ac:dyDescent="0.25">
      <c r="A67" s="134">
        <v>164</v>
      </c>
      <c r="B67" s="135" t="s">
        <v>236</v>
      </c>
      <c r="C67" s="132">
        <v>0.26</v>
      </c>
    </row>
    <row r="68" spans="1:4" ht="15.75" x14ac:dyDescent="0.25">
      <c r="A68" s="134">
        <v>165</v>
      </c>
      <c r="B68" s="135" t="s">
        <v>237</v>
      </c>
      <c r="C68" s="132">
        <v>0.32</v>
      </c>
    </row>
    <row r="69" spans="1:4" ht="15.75" x14ac:dyDescent="0.25">
      <c r="A69" s="134">
        <v>166</v>
      </c>
      <c r="B69" s="135" t="s">
        <v>238</v>
      </c>
      <c r="C69" s="132">
        <v>0.3</v>
      </c>
    </row>
    <row r="70" spans="1:4" ht="15.75" x14ac:dyDescent="0.25">
      <c r="A70" s="134">
        <v>168</v>
      </c>
      <c r="B70" s="135" t="s">
        <v>239</v>
      </c>
      <c r="C70" s="132">
        <v>0.28000000000000003</v>
      </c>
    </row>
    <row r="71" spans="1:4" ht="15.75" x14ac:dyDescent="0.25">
      <c r="A71" s="134">
        <v>169</v>
      </c>
      <c r="B71" s="135" t="s">
        <v>240</v>
      </c>
      <c r="C71" s="132">
        <v>0.34</v>
      </c>
    </row>
    <row r="72" spans="1:4" ht="15.75" x14ac:dyDescent="0.25">
      <c r="A72" s="134">
        <v>170</v>
      </c>
      <c r="B72" s="135" t="s">
        <v>241</v>
      </c>
      <c r="C72" s="132">
        <v>0.35</v>
      </c>
    </row>
    <row r="73" spans="1:4" ht="15.75" x14ac:dyDescent="0.25">
      <c r="A73" s="134">
        <v>172</v>
      </c>
      <c r="B73" s="135" t="s">
        <v>242</v>
      </c>
      <c r="C73" s="132">
        <v>0.39</v>
      </c>
    </row>
    <row r="74" spans="1:4" ht="15.75" x14ac:dyDescent="0.25">
      <c r="A74" s="134">
        <v>173</v>
      </c>
      <c r="B74" s="135" t="s">
        <v>243</v>
      </c>
      <c r="C74" s="132">
        <v>0.28999999999999998</v>
      </c>
    </row>
    <row r="75" spans="1:4" ht="15.75" x14ac:dyDescent="0.25">
      <c r="A75" s="134">
        <v>174</v>
      </c>
      <c r="B75" s="135" t="s">
        <v>244</v>
      </c>
      <c r="C75" s="132">
        <v>0.32</v>
      </c>
    </row>
    <row r="76" spans="1:4" ht="15.75" x14ac:dyDescent="0.25">
      <c r="A76" s="134">
        <v>175</v>
      </c>
      <c r="B76" s="135" t="s">
        <v>245</v>
      </c>
      <c r="C76" s="132">
        <v>0.37</v>
      </c>
    </row>
    <row r="77" spans="1:4" ht="15.75" x14ac:dyDescent="0.25">
      <c r="A77" s="134">
        <v>182</v>
      </c>
      <c r="B77" s="135" t="s">
        <v>246</v>
      </c>
      <c r="C77" s="132">
        <v>0.27</v>
      </c>
    </row>
    <row r="78" spans="1:4" ht="15.75" x14ac:dyDescent="0.25">
      <c r="A78" s="134">
        <v>184</v>
      </c>
      <c r="B78" s="135" t="s">
        <v>247</v>
      </c>
      <c r="C78" s="132">
        <v>0.26</v>
      </c>
    </row>
    <row r="79" spans="1:4" ht="15.75" x14ac:dyDescent="0.25">
      <c r="A79" s="134">
        <v>185</v>
      </c>
      <c r="B79" s="135" t="s">
        <v>248</v>
      </c>
      <c r="C79" s="132">
        <v>0.32</v>
      </c>
    </row>
    <row r="80" spans="1:4" ht="15.75" x14ac:dyDescent="0.25">
      <c r="A80" s="134">
        <v>193</v>
      </c>
      <c r="B80" s="135" t="s">
        <v>249</v>
      </c>
      <c r="C80" s="132">
        <v>0.34</v>
      </c>
    </row>
    <row r="81" spans="1:3" ht="15.75" x14ac:dyDescent="0.25">
      <c r="A81" s="134">
        <v>196</v>
      </c>
      <c r="B81" s="135" t="s">
        <v>250</v>
      </c>
      <c r="C81" s="132">
        <v>0.38</v>
      </c>
    </row>
    <row r="82" spans="1:3" ht="15.75" x14ac:dyDescent="0.25">
      <c r="A82" s="134">
        <v>202</v>
      </c>
      <c r="B82" s="135" t="s">
        <v>251</v>
      </c>
      <c r="C82" s="132">
        <v>0.38</v>
      </c>
    </row>
    <row r="83" spans="1:3" ht="15.75" x14ac:dyDescent="0.25">
      <c r="A83" s="134">
        <v>203</v>
      </c>
      <c r="B83" s="135" t="s">
        <v>252</v>
      </c>
      <c r="C83" s="132">
        <v>0.31</v>
      </c>
    </row>
    <row r="84" spans="1:3" ht="15.75" x14ac:dyDescent="0.25">
      <c r="A84" s="134">
        <v>205</v>
      </c>
      <c r="B84" s="135" t="s">
        <v>253</v>
      </c>
      <c r="C84" s="132">
        <v>0.31</v>
      </c>
    </row>
    <row r="85" spans="1:3" ht="15.75" x14ac:dyDescent="0.25">
      <c r="A85" s="134">
        <v>207</v>
      </c>
      <c r="B85" s="135" t="s">
        <v>254</v>
      </c>
      <c r="C85" s="132">
        <v>0.28000000000000003</v>
      </c>
    </row>
    <row r="86" spans="1:3" ht="15.75" x14ac:dyDescent="0.25">
      <c r="A86" s="134">
        <v>208</v>
      </c>
      <c r="B86" s="135" t="s">
        <v>255</v>
      </c>
      <c r="C86" s="132">
        <v>0.3</v>
      </c>
    </row>
    <row r="87" spans="1:3" ht="15.75" x14ac:dyDescent="0.25">
      <c r="A87" s="134">
        <v>224</v>
      </c>
      <c r="B87" s="135" t="s">
        <v>256</v>
      </c>
      <c r="C87" s="132">
        <v>0.38</v>
      </c>
    </row>
    <row r="88" spans="1:3" ht="15.75" x14ac:dyDescent="0.25">
      <c r="A88" s="134">
        <v>228</v>
      </c>
      <c r="B88" s="135" t="s">
        <v>257</v>
      </c>
      <c r="C88" s="132">
        <v>0.39</v>
      </c>
    </row>
    <row r="89" spans="1:3" ht="15.75" x14ac:dyDescent="0.25">
      <c r="A89" s="134">
        <v>231</v>
      </c>
      <c r="B89" s="135" t="s">
        <v>258</v>
      </c>
      <c r="C89" s="132">
        <v>0.25</v>
      </c>
    </row>
    <row r="90" spans="1:3" ht="15.75" x14ac:dyDescent="0.25">
      <c r="A90" s="134">
        <v>234</v>
      </c>
      <c r="B90" s="135" t="s">
        <v>259</v>
      </c>
      <c r="C90" s="132">
        <v>0.28000000000000003</v>
      </c>
    </row>
    <row r="91" spans="1:3" ht="15.75" x14ac:dyDescent="0.25">
      <c r="A91" s="134">
        <v>235</v>
      </c>
      <c r="B91" s="135" t="s">
        <v>260</v>
      </c>
      <c r="C91" s="132">
        <v>0.3</v>
      </c>
    </row>
    <row r="92" spans="1:3" ht="15.75" x14ac:dyDescent="0.25">
      <c r="A92" s="134">
        <v>237</v>
      </c>
      <c r="B92" s="135" t="s">
        <v>261</v>
      </c>
      <c r="C92" s="132">
        <v>0.35</v>
      </c>
    </row>
    <row r="93" spans="1:3" ht="15.75" x14ac:dyDescent="0.25">
      <c r="A93" s="134">
        <v>241</v>
      </c>
      <c r="B93" s="135" t="s">
        <v>262</v>
      </c>
      <c r="C93" s="132">
        <v>0.39</v>
      </c>
    </row>
    <row r="94" spans="1:3" ht="15.75" x14ac:dyDescent="0.25">
      <c r="A94" s="134">
        <v>244</v>
      </c>
      <c r="B94" s="135" t="s">
        <v>263</v>
      </c>
      <c r="C94" s="132">
        <v>0.37</v>
      </c>
    </row>
    <row r="95" spans="1:3" ht="15.75" x14ac:dyDescent="0.25">
      <c r="A95" s="134">
        <v>246</v>
      </c>
      <c r="B95" s="135" t="s">
        <v>264</v>
      </c>
      <c r="C95" s="132">
        <v>0.28000000000000003</v>
      </c>
    </row>
    <row r="96" spans="1:3" ht="15.75" x14ac:dyDescent="0.25">
      <c r="A96" s="134">
        <v>250</v>
      </c>
      <c r="B96" s="135" t="s">
        <v>265</v>
      </c>
      <c r="C96" s="132">
        <v>0.27</v>
      </c>
    </row>
    <row r="97" spans="1:4" ht="15.75" x14ac:dyDescent="0.25">
      <c r="A97" s="134">
        <v>252</v>
      </c>
      <c r="B97" s="135" t="s">
        <v>266</v>
      </c>
      <c r="C97" s="132">
        <v>0.36</v>
      </c>
    </row>
    <row r="98" spans="1:4" ht="15.75" x14ac:dyDescent="0.25">
      <c r="A98" s="134">
        <v>253</v>
      </c>
      <c r="B98" s="135" t="s">
        <v>267</v>
      </c>
      <c r="C98" s="132">
        <v>0.25</v>
      </c>
    </row>
    <row r="99" spans="1:4" ht="15.75" x14ac:dyDescent="0.25">
      <c r="A99" s="134">
        <v>254</v>
      </c>
      <c r="B99" s="135" t="s">
        <v>268</v>
      </c>
      <c r="C99" s="132">
        <v>0.28000000000000003</v>
      </c>
    </row>
    <row r="100" spans="1:4" ht="15.75" x14ac:dyDescent="0.25">
      <c r="A100" s="134">
        <v>256</v>
      </c>
      <c r="B100" s="135" t="s">
        <v>269</v>
      </c>
      <c r="C100" s="132">
        <v>0.38</v>
      </c>
    </row>
    <row r="101" spans="1:4" ht="15.75" x14ac:dyDescent="0.25">
      <c r="A101" s="134">
        <v>265</v>
      </c>
      <c r="B101" s="135" t="s">
        <v>270</v>
      </c>
      <c r="C101" s="132">
        <v>0.36</v>
      </c>
    </row>
    <row r="102" spans="1:4" ht="15.75" x14ac:dyDescent="0.25">
      <c r="A102" s="134">
        <v>266</v>
      </c>
      <c r="B102" s="135" t="s">
        <v>271</v>
      </c>
      <c r="C102" s="132">
        <v>0.39</v>
      </c>
    </row>
    <row r="103" spans="1:4" ht="15.75" x14ac:dyDescent="0.25">
      <c r="A103" s="134">
        <v>267</v>
      </c>
      <c r="B103" s="135" t="s">
        <v>272</v>
      </c>
      <c r="C103" s="132">
        <v>0.38</v>
      </c>
    </row>
    <row r="104" spans="1:4" ht="15.75" x14ac:dyDescent="0.25">
      <c r="A104" s="134">
        <v>272</v>
      </c>
      <c r="B104" s="135" t="s">
        <v>273</v>
      </c>
      <c r="C104" s="132">
        <v>0.26</v>
      </c>
    </row>
    <row r="105" spans="1:4" ht="15.75" x14ac:dyDescent="0.25">
      <c r="A105" s="134">
        <v>273</v>
      </c>
      <c r="B105" s="135" t="s">
        <v>274</v>
      </c>
      <c r="C105" s="132">
        <v>0.28000000000000003</v>
      </c>
    </row>
    <row r="106" spans="1:4" ht="15.75" x14ac:dyDescent="0.25">
      <c r="A106" s="134">
        <v>274</v>
      </c>
      <c r="B106" s="135" t="s">
        <v>275</v>
      </c>
      <c r="C106" s="132">
        <v>0.25</v>
      </c>
    </row>
    <row r="107" spans="1:4" ht="15.75" x14ac:dyDescent="0.25">
      <c r="A107" s="134">
        <v>276</v>
      </c>
      <c r="B107" s="135" t="s">
        <v>276</v>
      </c>
      <c r="C107" s="132">
        <v>0.21</v>
      </c>
      <c r="D107" s="122" t="s">
        <v>53</v>
      </c>
    </row>
    <row r="108" spans="1:4" ht="15.75" x14ac:dyDescent="0.25">
      <c r="A108" s="134">
        <v>277</v>
      </c>
      <c r="B108" s="135" t="s">
        <v>277</v>
      </c>
      <c r="C108" s="132">
        <v>0.27</v>
      </c>
    </row>
    <row r="109" spans="1:4" ht="15.75" x14ac:dyDescent="0.25">
      <c r="A109" s="134">
        <v>278</v>
      </c>
      <c r="B109" s="135" t="s">
        <v>278</v>
      </c>
      <c r="C109" s="132">
        <v>0.28000000000000003</v>
      </c>
    </row>
    <row r="110" spans="1:4" ht="15.75" x14ac:dyDescent="0.25">
      <c r="A110" s="134">
        <v>281</v>
      </c>
      <c r="B110" s="135" t="s">
        <v>279</v>
      </c>
      <c r="C110" s="132">
        <v>0.39</v>
      </c>
    </row>
    <row r="111" spans="1:4" ht="15.75" x14ac:dyDescent="0.25">
      <c r="A111" s="134">
        <v>283</v>
      </c>
      <c r="B111" s="135" t="s">
        <v>280</v>
      </c>
      <c r="C111" s="132">
        <v>0.25</v>
      </c>
      <c r="D111" s="122" t="s">
        <v>53</v>
      </c>
    </row>
    <row r="112" spans="1:4" ht="15.75" x14ac:dyDescent="0.25">
      <c r="A112" s="134">
        <v>285</v>
      </c>
      <c r="B112" s="135" t="s">
        <v>281</v>
      </c>
      <c r="C112" s="132">
        <v>0.34</v>
      </c>
    </row>
    <row r="113" spans="1:4" ht="15.75" x14ac:dyDescent="0.25">
      <c r="A113" s="134">
        <v>286</v>
      </c>
      <c r="B113" s="135" t="s">
        <v>282</v>
      </c>
      <c r="C113" s="132">
        <v>0.37</v>
      </c>
    </row>
    <row r="114" spans="1:4" ht="15.75" x14ac:dyDescent="0.25">
      <c r="A114" s="134">
        <v>287</v>
      </c>
      <c r="B114" s="135" t="s">
        <v>283</v>
      </c>
      <c r="C114" s="132">
        <v>0.36</v>
      </c>
    </row>
    <row r="115" spans="1:4" ht="15.75" x14ac:dyDescent="0.25">
      <c r="A115" s="134">
        <v>291</v>
      </c>
      <c r="B115" s="135" t="s">
        <v>284</v>
      </c>
      <c r="C115" s="132">
        <v>0.31</v>
      </c>
    </row>
    <row r="116" spans="1:4" ht="15.75" x14ac:dyDescent="0.25">
      <c r="A116" s="134">
        <v>292</v>
      </c>
      <c r="B116" s="135" t="s">
        <v>285</v>
      </c>
      <c r="C116" s="132">
        <v>0.36</v>
      </c>
    </row>
    <row r="117" spans="1:4" ht="15.75" x14ac:dyDescent="0.25">
      <c r="A117" s="134">
        <v>295</v>
      </c>
      <c r="B117" s="135" t="s">
        <v>286</v>
      </c>
      <c r="C117" s="132">
        <v>0.28999999999999998</v>
      </c>
    </row>
    <row r="118" spans="1:4" ht="15.75" x14ac:dyDescent="0.25">
      <c r="A118" s="134">
        <v>296</v>
      </c>
      <c r="B118" s="135" t="s">
        <v>287</v>
      </c>
      <c r="C118" s="132">
        <v>0.22</v>
      </c>
      <c r="D118" s="122" t="s">
        <v>53</v>
      </c>
    </row>
    <row r="119" spans="1:4" ht="15.75" x14ac:dyDescent="0.25">
      <c r="A119" s="134">
        <v>298</v>
      </c>
      <c r="B119" s="135" t="s">
        <v>288</v>
      </c>
      <c r="C119" s="132">
        <v>0.28000000000000003</v>
      </c>
    </row>
    <row r="120" spans="1:4" ht="15.75" x14ac:dyDescent="0.25">
      <c r="A120" s="134">
        <v>300</v>
      </c>
      <c r="B120" s="135" t="s">
        <v>289</v>
      </c>
      <c r="C120" s="132">
        <v>0.38</v>
      </c>
    </row>
    <row r="121" spans="1:4" ht="15.75" x14ac:dyDescent="0.25">
      <c r="A121" s="134">
        <v>303</v>
      </c>
      <c r="B121" s="135" t="s">
        <v>290</v>
      </c>
      <c r="C121" s="132">
        <v>0.27</v>
      </c>
    </row>
    <row r="122" spans="1:4" ht="15.75" x14ac:dyDescent="0.25">
      <c r="A122" s="134">
        <v>309</v>
      </c>
      <c r="B122" s="135" t="s">
        <v>291</v>
      </c>
      <c r="C122" s="132">
        <v>0.3</v>
      </c>
    </row>
    <row r="123" spans="1:4" ht="15.75" x14ac:dyDescent="0.25">
      <c r="A123" s="134">
        <v>310</v>
      </c>
      <c r="B123" s="135" t="s">
        <v>292</v>
      </c>
      <c r="C123" s="132">
        <v>0.33</v>
      </c>
    </row>
    <row r="124" spans="1:4" ht="15.75" x14ac:dyDescent="0.25">
      <c r="A124" s="134">
        <v>313</v>
      </c>
      <c r="B124" s="135" t="s">
        <v>293</v>
      </c>
      <c r="C124" s="132">
        <v>0.3</v>
      </c>
    </row>
    <row r="125" spans="1:4" ht="26.25" x14ac:dyDescent="0.25">
      <c r="A125" s="134">
        <v>314</v>
      </c>
      <c r="B125" s="135" t="s">
        <v>294</v>
      </c>
      <c r="C125" s="132">
        <v>0.31</v>
      </c>
    </row>
    <row r="126" spans="1:4" ht="15.75" x14ac:dyDescent="0.25">
      <c r="A126" s="134">
        <v>315</v>
      </c>
      <c r="B126" s="135" t="s">
        <v>295</v>
      </c>
      <c r="C126" s="132">
        <v>0.26</v>
      </c>
    </row>
    <row r="127" spans="1:4" ht="15.75" x14ac:dyDescent="0.25">
      <c r="A127" s="134">
        <v>316</v>
      </c>
      <c r="B127" s="135" t="s">
        <v>296</v>
      </c>
      <c r="C127" s="132">
        <v>0.28999999999999998</v>
      </c>
    </row>
    <row r="128" spans="1:4" ht="15.75" x14ac:dyDescent="0.25">
      <c r="A128" s="134">
        <v>317</v>
      </c>
      <c r="B128" s="135" t="s">
        <v>297</v>
      </c>
      <c r="C128" s="132"/>
    </row>
    <row r="129" spans="1:3" ht="15.75" x14ac:dyDescent="0.25">
      <c r="A129" s="134">
        <v>318</v>
      </c>
      <c r="B129" s="135" t="s">
        <v>298</v>
      </c>
      <c r="C129" s="132">
        <v>0.36</v>
      </c>
    </row>
    <row r="130" spans="1:3" ht="15.75" x14ac:dyDescent="0.25">
      <c r="A130" s="134">
        <v>320</v>
      </c>
      <c r="B130" s="135" t="s">
        <v>299</v>
      </c>
      <c r="C130" s="132">
        <v>0.38</v>
      </c>
    </row>
    <row r="131" spans="1:3" ht="15.75" x14ac:dyDescent="0.25">
      <c r="A131" s="134">
        <v>321</v>
      </c>
      <c r="B131" s="135" t="s">
        <v>300</v>
      </c>
      <c r="C131" s="132">
        <v>0.32</v>
      </c>
    </row>
    <row r="132" spans="1:3" ht="15.75" x14ac:dyDescent="0.25">
      <c r="A132" s="134">
        <v>322</v>
      </c>
      <c r="B132" s="135" t="s">
        <v>301</v>
      </c>
      <c r="C132" s="132">
        <v>0.28000000000000003</v>
      </c>
    </row>
    <row r="133" spans="1:3" ht="15.75" x14ac:dyDescent="0.25">
      <c r="A133" s="134">
        <v>323</v>
      </c>
      <c r="B133" s="135" t="s">
        <v>302</v>
      </c>
      <c r="C133" s="132">
        <v>0.3</v>
      </c>
    </row>
    <row r="134" spans="1:3" ht="26.25" x14ac:dyDescent="0.25">
      <c r="A134" s="134">
        <v>325</v>
      </c>
      <c r="B134" s="135" t="s">
        <v>303</v>
      </c>
      <c r="C134" s="132">
        <v>0.31</v>
      </c>
    </row>
    <row r="135" spans="1:3" ht="26.25" x14ac:dyDescent="0.25">
      <c r="A135" s="134">
        <v>326</v>
      </c>
      <c r="B135" s="135" t="s">
        <v>304</v>
      </c>
      <c r="C135" s="132">
        <v>0.28999999999999998</v>
      </c>
    </row>
    <row r="136" spans="1:3" ht="15.75" x14ac:dyDescent="0.25">
      <c r="A136" s="134">
        <v>328</v>
      </c>
      <c r="B136" s="135" t="s">
        <v>305</v>
      </c>
      <c r="C136" s="132">
        <v>0.25</v>
      </c>
    </row>
    <row r="137" spans="1:3" ht="15.75" x14ac:dyDescent="0.25">
      <c r="A137" s="134">
        <v>329</v>
      </c>
      <c r="B137" s="135" t="s">
        <v>306</v>
      </c>
      <c r="C137" s="132">
        <v>0.37</v>
      </c>
    </row>
    <row r="138" spans="1:3" ht="15.75" x14ac:dyDescent="0.25">
      <c r="A138" s="134">
        <v>330</v>
      </c>
      <c r="B138" s="135" t="s">
        <v>307</v>
      </c>
      <c r="C138" s="132">
        <v>0.3</v>
      </c>
    </row>
    <row r="139" spans="1:3" ht="15.75" x14ac:dyDescent="0.25">
      <c r="A139" s="134">
        <v>331</v>
      </c>
      <c r="B139" s="135" t="s">
        <v>308</v>
      </c>
      <c r="C139" s="132">
        <v>0.26</v>
      </c>
    </row>
    <row r="140" spans="1:3" ht="15.75" x14ac:dyDescent="0.25">
      <c r="A140" s="134">
        <v>333</v>
      </c>
      <c r="B140" s="135" t="s">
        <v>309</v>
      </c>
      <c r="C140" s="132">
        <v>0.28000000000000003</v>
      </c>
    </row>
    <row r="141" spans="1:3" ht="15.75" x14ac:dyDescent="0.25">
      <c r="A141" s="134">
        <v>339</v>
      </c>
      <c r="B141" s="135" t="s">
        <v>310</v>
      </c>
      <c r="C141" s="132">
        <v>0.31</v>
      </c>
    </row>
    <row r="142" spans="1:3" ht="15.75" x14ac:dyDescent="0.25">
      <c r="A142" s="134">
        <v>341</v>
      </c>
      <c r="B142" s="135" t="s">
        <v>311</v>
      </c>
      <c r="C142" s="132">
        <v>0.35</v>
      </c>
    </row>
    <row r="143" spans="1:3" ht="15.75" x14ac:dyDescent="0.25">
      <c r="A143" s="134">
        <v>343</v>
      </c>
      <c r="B143" s="135" t="s">
        <v>312</v>
      </c>
      <c r="C143" s="132">
        <v>0.35</v>
      </c>
    </row>
    <row r="144" spans="1:3" ht="15.75" x14ac:dyDescent="0.25">
      <c r="A144" s="134">
        <v>344</v>
      </c>
      <c r="B144" s="135" t="s">
        <v>313</v>
      </c>
      <c r="C144" s="132">
        <v>0.38</v>
      </c>
    </row>
    <row r="145" spans="1:3" ht="15.75" x14ac:dyDescent="0.25">
      <c r="A145" s="134">
        <v>347</v>
      </c>
      <c r="B145" s="135" t="s">
        <v>314</v>
      </c>
      <c r="C145" s="132">
        <v>0.33</v>
      </c>
    </row>
    <row r="146" spans="1:3" ht="15.75" x14ac:dyDescent="0.25">
      <c r="A146" s="134">
        <v>349</v>
      </c>
      <c r="B146" s="135" t="s">
        <v>315</v>
      </c>
      <c r="C146" s="132">
        <v>0.28000000000000003</v>
      </c>
    </row>
    <row r="147" spans="1:3" ht="15.75" x14ac:dyDescent="0.25">
      <c r="A147" s="134">
        <v>352</v>
      </c>
      <c r="B147" s="135" t="s">
        <v>316</v>
      </c>
      <c r="C147" s="132">
        <v>0.39</v>
      </c>
    </row>
    <row r="148" spans="1:3" ht="15.75" x14ac:dyDescent="0.25">
      <c r="A148" s="134">
        <v>354</v>
      </c>
      <c r="B148" s="135" t="s">
        <v>317</v>
      </c>
      <c r="C148" s="132">
        <v>0.27</v>
      </c>
    </row>
    <row r="149" spans="1:3" ht="15.75" x14ac:dyDescent="0.25">
      <c r="A149" s="134">
        <v>357</v>
      </c>
      <c r="B149" s="135" t="s">
        <v>318</v>
      </c>
      <c r="C149" s="132">
        <v>0.22</v>
      </c>
    </row>
    <row r="150" spans="1:3" ht="15.75" x14ac:dyDescent="0.25">
      <c r="A150" s="134">
        <v>359</v>
      </c>
      <c r="B150" s="135" t="s">
        <v>319</v>
      </c>
      <c r="C150" s="132">
        <v>0.38</v>
      </c>
    </row>
    <row r="151" spans="1:3" ht="15.75" x14ac:dyDescent="0.25">
      <c r="A151" s="134">
        <v>360</v>
      </c>
      <c r="B151" s="135" t="s">
        <v>320</v>
      </c>
      <c r="C151" s="132">
        <v>0.33</v>
      </c>
    </row>
    <row r="152" spans="1:3" ht="15.75" x14ac:dyDescent="0.25">
      <c r="A152" s="134">
        <v>368</v>
      </c>
      <c r="B152" s="135" t="s">
        <v>321</v>
      </c>
      <c r="C152" s="132">
        <v>0.38</v>
      </c>
    </row>
    <row r="153" spans="1:3" ht="15.75" x14ac:dyDescent="0.25">
      <c r="A153" s="134">
        <v>376</v>
      </c>
      <c r="B153" s="135" t="s">
        <v>322</v>
      </c>
      <c r="C153" s="132">
        <v>0.32</v>
      </c>
    </row>
    <row r="154" spans="1:3" ht="15.75" x14ac:dyDescent="0.25">
      <c r="A154" s="134">
        <v>383</v>
      </c>
      <c r="B154" s="135" t="s">
        <v>323</v>
      </c>
      <c r="C154" s="132">
        <v>0.26</v>
      </c>
    </row>
    <row r="155" spans="1:3" ht="15.75" x14ac:dyDescent="0.25">
      <c r="A155" s="134">
        <v>385</v>
      </c>
      <c r="B155" s="135" t="s">
        <v>324</v>
      </c>
      <c r="C155" s="132">
        <v>0.33</v>
      </c>
    </row>
    <row r="156" spans="1:3" ht="15.75" x14ac:dyDescent="0.25">
      <c r="A156" s="134">
        <v>386</v>
      </c>
      <c r="B156" s="135" t="s">
        <v>325</v>
      </c>
      <c r="C156" s="132">
        <v>0.37</v>
      </c>
    </row>
    <row r="157" spans="1:3" ht="15.75" x14ac:dyDescent="0.25">
      <c r="A157" s="134">
        <v>388</v>
      </c>
      <c r="B157" s="135" t="s">
        <v>326</v>
      </c>
      <c r="C157" s="132">
        <v>0.28000000000000003</v>
      </c>
    </row>
    <row r="158" spans="1:3" ht="15.75" x14ac:dyDescent="0.25">
      <c r="A158" s="134">
        <v>391</v>
      </c>
      <c r="B158" s="135" t="s">
        <v>327</v>
      </c>
      <c r="C158" s="132">
        <v>0.35</v>
      </c>
    </row>
    <row r="159" spans="1:3" ht="15.75" x14ac:dyDescent="0.25">
      <c r="A159" s="134">
        <v>392</v>
      </c>
      <c r="B159" s="135" t="s">
        <v>328</v>
      </c>
      <c r="C159" s="132">
        <v>0.24</v>
      </c>
    </row>
    <row r="160" spans="1:3" ht="15.75" x14ac:dyDescent="0.25">
      <c r="A160" s="134">
        <v>394</v>
      </c>
      <c r="B160" s="135" t="s">
        <v>329</v>
      </c>
      <c r="C160" s="132">
        <v>0.31</v>
      </c>
    </row>
    <row r="161" spans="1:3" ht="15.75" x14ac:dyDescent="0.25">
      <c r="A161" s="134">
        <v>395</v>
      </c>
      <c r="B161" s="135" t="s">
        <v>330</v>
      </c>
      <c r="C161" s="132">
        <v>0.28000000000000003</v>
      </c>
    </row>
    <row r="162" spans="1:3" ht="15.75" x14ac:dyDescent="0.25">
      <c r="A162" s="134">
        <v>398</v>
      </c>
      <c r="B162" s="135" t="s">
        <v>331</v>
      </c>
      <c r="C162" s="132">
        <v>0.25</v>
      </c>
    </row>
    <row r="163" spans="1:3" ht="15.75" x14ac:dyDescent="0.25">
      <c r="A163" s="134">
        <v>399</v>
      </c>
      <c r="B163" s="135" t="s">
        <v>332</v>
      </c>
      <c r="C163" s="132">
        <v>0.3</v>
      </c>
    </row>
    <row r="164" spans="1:3" ht="15.75" x14ac:dyDescent="0.25">
      <c r="A164" s="134">
        <v>400</v>
      </c>
      <c r="B164" s="135" t="s">
        <v>333</v>
      </c>
      <c r="C164" s="132">
        <v>0.37</v>
      </c>
    </row>
    <row r="165" spans="1:3" ht="15.75" x14ac:dyDescent="0.25">
      <c r="A165" s="134">
        <v>406</v>
      </c>
      <c r="B165" s="135" t="s">
        <v>334</v>
      </c>
      <c r="C165" s="132">
        <v>0.38</v>
      </c>
    </row>
    <row r="166" spans="1:3" ht="15.75" x14ac:dyDescent="0.25">
      <c r="A166" s="134">
        <v>408</v>
      </c>
      <c r="B166" s="135" t="s">
        <v>335</v>
      </c>
      <c r="C166" s="132">
        <v>0.31</v>
      </c>
    </row>
    <row r="167" spans="1:3" ht="15.75" x14ac:dyDescent="0.25">
      <c r="A167" s="134">
        <v>409</v>
      </c>
      <c r="B167" s="135" t="s">
        <v>336</v>
      </c>
      <c r="C167" s="132">
        <v>0.26</v>
      </c>
    </row>
    <row r="168" spans="1:3" ht="15.75" x14ac:dyDescent="0.25">
      <c r="A168" s="134">
        <v>411</v>
      </c>
      <c r="B168" s="135" t="s">
        <v>337</v>
      </c>
      <c r="C168" s="132">
        <v>0.28000000000000003</v>
      </c>
    </row>
    <row r="169" spans="1:3" ht="15.75" x14ac:dyDescent="0.25">
      <c r="A169" s="134">
        <v>412</v>
      </c>
      <c r="B169" s="135" t="s">
        <v>338</v>
      </c>
      <c r="C169" s="132">
        <v>0.32</v>
      </c>
    </row>
    <row r="170" spans="1:3" ht="15.75" x14ac:dyDescent="0.25">
      <c r="A170" s="134">
        <v>415</v>
      </c>
      <c r="B170" s="135" t="s">
        <v>339</v>
      </c>
      <c r="C170" s="132">
        <v>0.34</v>
      </c>
    </row>
    <row r="171" spans="1:3" ht="15.75" x14ac:dyDescent="0.25">
      <c r="A171" s="134">
        <v>416</v>
      </c>
      <c r="B171" s="135" t="s">
        <v>340</v>
      </c>
      <c r="C171" s="132">
        <v>0.25</v>
      </c>
    </row>
    <row r="172" spans="1:3" ht="15.75" x14ac:dyDescent="0.25">
      <c r="A172" s="134">
        <v>417</v>
      </c>
      <c r="B172" s="135" t="s">
        <v>341</v>
      </c>
      <c r="C172" s="132">
        <v>0.34</v>
      </c>
    </row>
    <row r="173" spans="1:3" ht="15.75" x14ac:dyDescent="0.25">
      <c r="A173" s="134">
        <v>418</v>
      </c>
      <c r="B173" s="135" t="s">
        <v>342</v>
      </c>
      <c r="C173" s="132">
        <v>0.39</v>
      </c>
    </row>
    <row r="174" spans="1:3" ht="15.75" x14ac:dyDescent="0.25">
      <c r="A174" s="134">
        <v>420</v>
      </c>
      <c r="B174" s="135" t="s">
        <v>343</v>
      </c>
      <c r="C174" s="132">
        <v>0.36</v>
      </c>
    </row>
    <row r="175" spans="1:3" ht="15.75" x14ac:dyDescent="0.25">
      <c r="A175" s="134">
        <v>421</v>
      </c>
      <c r="B175" s="135" t="s">
        <v>344</v>
      </c>
      <c r="C175" s="132">
        <v>0.37</v>
      </c>
    </row>
    <row r="176" spans="1:3" ht="15.75" x14ac:dyDescent="0.25">
      <c r="A176" s="134">
        <v>422</v>
      </c>
      <c r="B176" s="135" t="s">
        <v>345</v>
      </c>
      <c r="C176" s="132">
        <v>0.38</v>
      </c>
    </row>
    <row r="177" spans="1:3" ht="15.75" x14ac:dyDescent="0.25">
      <c r="A177" s="134">
        <v>439</v>
      </c>
      <c r="B177" s="135" t="s">
        <v>346</v>
      </c>
      <c r="C177" s="132">
        <v>0.23</v>
      </c>
    </row>
    <row r="178" spans="1:3" ht="15.75" x14ac:dyDescent="0.25">
      <c r="A178" s="134">
        <v>440</v>
      </c>
      <c r="B178" s="135" t="s">
        <v>347</v>
      </c>
      <c r="C178" s="132">
        <v>0.24</v>
      </c>
    </row>
    <row r="179" spans="1:3" ht="15.75" x14ac:dyDescent="0.25">
      <c r="A179" s="134">
        <v>443</v>
      </c>
      <c r="B179" s="135" t="s">
        <v>348</v>
      </c>
      <c r="C179" s="132">
        <v>0.37</v>
      </c>
    </row>
    <row r="180" spans="1:3" ht="15.75" x14ac:dyDescent="0.25">
      <c r="A180" s="134">
        <v>444</v>
      </c>
      <c r="B180" s="135" t="s">
        <v>349</v>
      </c>
      <c r="C180" s="132">
        <v>0.3</v>
      </c>
    </row>
    <row r="181" spans="1:3" ht="15.75" x14ac:dyDescent="0.25">
      <c r="A181" s="134">
        <v>447</v>
      </c>
      <c r="B181" s="135" t="s">
        <v>350</v>
      </c>
      <c r="C181" s="132">
        <v>0.39</v>
      </c>
    </row>
    <row r="182" spans="1:3" ht="15.75" x14ac:dyDescent="0.25">
      <c r="A182" s="134">
        <v>456</v>
      </c>
      <c r="B182" s="135" t="s">
        <v>351</v>
      </c>
      <c r="C182" s="132">
        <v>0.3</v>
      </c>
    </row>
    <row r="183" spans="1:3" ht="15.75" x14ac:dyDescent="0.25">
      <c r="A183" s="134">
        <v>457</v>
      </c>
      <c r="B183" s="135" t="s">
        <v>352</v>
      </c>
      <c r="C183" s="132">
        <v>0.22</v>
      </c>
    </row>
    <row r="184" spans="1:3" ht="15.75" x14ac:dyDescent="0.25">
      <c r="A184" s="134">
        <v>458</v>
      </c>
      <c r="B184" s="135" t="s">
        <v>353</v>
      </c>
      <c r="C184" s="132">
        <v>0.35</v>
      </c>
    </row>
    <row r="185" spans="1:3" ht="15.75" x14ac:dyDescent="0.25">
      <c r="A185" s="134">
        <v>461</v>
      </c>
      <c r="B185" s="135" t="s">
        <v>354</v>
      </c>
      <c r="C185" s="132">
        <v>0.26</v>
      </c>
    </row>
    <row r="186" spans="1:3" ht="15.75" x14ac:dyDescent="0.25">
      <c r="A186" s="134">
        <v>462</v>
      </c>
      <c r="B186" s="135" t="s">
        <v>355</v>
      </c>
      <c r="C186" s="132">
        <v>0.36</v>
      </c>
    </row>
    <row r="187" spans="1:3" ht="15.75" x14ac:dyDescent="0.25">
      <c r="A187" s="134">
        <v>464</v>
      </c>
      <c r="B187" s="135" t="s">
        <v>356</v>
      </c>
      <c r="C187" s="132">
        <v>0.35</v>
      </c>
    </row>
    <row r="188" spans="1:3" ht="15.75" x14ac:dyDescent="0.25">
      <c r="A188" s="134">
        <v>472</v>
      </c>
      <c r="B188" s="135" t="s">
        <v>357</v>
      </c>
      <c r="C188" s="132">
        <v>0.39</v>
      </c>
    </row>
    <row r="189" spans="1:3" ht="15.75" x14ac:dyDescent="0.25">
      <c r="A189" s="134">
        <v>475</v>
      </c>
      <c r="B189" s="135" t="s">
        <v>358</v>
      </c>
      <c r="C189" s="132">
        <v>0.38</v>
      </c>
    </row>
    <row r="190" spans="1:3" ht="15.75" x14ac:dyDescent="0.25">
      <c r="A190" s="134">
        <v>482</v>
      </c>
      <c r="B190" s="135" t="s">
        <v>359</v>
      </c>
      <c r="C190" s="132">
        <v>0.28000000000000003</v>
      </c>
    </row>
    <row r="191" spans="1:3" ht="15.75" x14ac:dyDescent="0.25">
      <c r="A191" s="134">
        <v>485</v>
      </c>
      <c r="B191" s="135" t="s">
        <v>360</v>
      </c>
      <c r="C191" s="132">
        <v>0.28999999999999998</v>
      </c>
    </row>
    <row r="192" spans="1:3" ht="15.75" x14ac:dyDescent="0.25">
      <c r="A192" s="134">
        <v>490</v>
      </c>
      <c r="B192" s="135" t="s">
        <v>361</v>
      </c>
      <c r="C192" s="132">
        <v>0.27</v>
      </c>
    </row>
    <row r="193" spans="1:6" ht="15.75" x14ac:dyDescent="0.25">
      <c r="A193" s="134">
        <v>491</v>
      </c>
      <c r="B193" s="135" t="s">
        <v>362</v>
      </c>
      <c r="C193" s="132">
        <v>0.28000000000000003</v>
      </c>
    </row>
    <row r="194" spans="1:6" ht="15.75" x14ac:dyDescent="0.25">
      <c r="A194" s="134">
        <v>492</v>
      </c>
      <c r="B194" s="135" t="s">
        <v>363</v>
      </c>
      <c r="C194" s="132">
        <v>0.37</v>
      </c>
    </row>
    <row r="195" spans="1:6" ht="15.75" x14ac:dyDescent="0.25">
      <c r="A195" s="134">
        <v>493</v>
      </c>
      <c r="B195" s="135" t="s">
        <v>364</v>
      </c>
      <c r="C195" s="132">
        <v>0.21</v>
      </c>
      <c r="D195" s="122" t="s">
        <v>53</v>
      </c>
    </row>
    <row r="196" spans="1:6" ht="15.75" x14ac:dyDescent="0.25">
      <c r="A196" s="134">
        <v>495</v>
      </c>
      <c r="B196" s="135" t="s">
        <v>365</v>
      </c>
      <c r="C196" s="132">
        <v>0.35</v>
      </c>
    </row>
    <row r="197" spans="1:6" ht="15.75" x14ac:dyDescent="0.25">
      <c r="A197" s="134">
        <v>499</v>
      </c>
      <c r="B197" s="135" t="s">
        <v>366</v>
      </c>
      <c r="C197" s="132">
        <v>0.22</v>
      </c>
      <c r="D197" s="122" t="s">
        <v>53</v>
      </c>
    </row>
    <row r="198" spans="1:6" ht="15.75" x14ac:dyDescent="0.25">
      <c r="A198" s="134">
        <v>500</v>
      </c>
      <c r="B198" s="135" t="s">
        <v>367</v>
      </c>
      <c r="C198" s="132">
        <v>0.34</v>
      </c>
    </row>
    <row r="199" spans="1:6" x14ac:dyDescent="0.2">
      <c r="A199" s="121"/>
      <c r="B199" s="121"/>
      <c r="C199" s="121"/>
      <c r="D199" s="121"/>
      <c r="E199" s="121"/>
      <c r="F199" s="121"/>
    </row>
    <row r="200" spans="1:6" x14ac:dyDescent="0.2">
      <c r="A200" s="121"/>
      <c r="B200" s="121"/>
      <c r="C200" s="121"/>
      <c r="D200" s="121"/>
      <c r="E200" s="121"/>
      <c r="F200" s="121"/>
    </row>
    <row r="201" spans="1:6" x14ac:dyDescent="0.2">
      <c r="A201" s="121"/>
      <c r="B201" s="121"/>
      <c r="C201" s="121"/>
      <c r="D201" s="121"/>
      <c r="E201" s="121"/>
      <c r="F201" s="121"/>
    </row>
    <row r="202" spans="1:6" x14ac:dyDescent="0.2">
      <c r="A202" s="121"/>
      <c r="B202" s="121"/>
      <c r="C202" s="121"/>
      <c r="D202" s="121"/>
      <c r="E202" s="121"/>
      <c r="F202" s="121"/>
    </row>
    <row r="203" spans="1:6" x14ac:dyDescent="0.2">
      <c r="A203" s="121"/>
      <c r="B203" s="121"/>
      <c r="C203" s="121"/>
      <c r="D203" s="121"/>
      <c r="E203" s="121"/>
      <c r="F203" s="121"/>
    </row>
    <row r="204" spans="1:6" x14ac:dyDescent="0.2">
      <c r="A204" s="121"/>
      <c r="B204" s="121"/>
      <c r="C204" s="121"/>
      <c r="D204" s="121"/>
      <c r="E204" s="121"/>
      <c r="F204" s="121"/>
    </row>
    <row r="205" spans="1:6" x14ac:dyDescent="0.2">
      <c r="A205" s="121"/>
      <c r="B205" s="121"/>
      <c r="C205" s="121"/>
      <c r="D205" s="121"/>
      <c r="E205" s="121"/>
      <c r="F205" s="121"/>
    </row>
    <row r="206" spans="1:6" x14ac:dyDescent="0.2">
      <c r="A206" s="121"/>
      <c r="B206" s="121"/>
      <c r="C206" s="121"/>
      <c r="D206" s="121"/>
      <c r="E206" s="121"/>
      <c r="F206" s="121"/>
    </row>
    <row r="207" spans="1:6" x14ac:dyDescent="0.2">
      <c r="A207" s="121"/>
      <c r="B207" s="121"/>
      <c r="C207" s="121"/>
      <c r="D207" s="121"/>
      <c r="E207" s="121"/>
      <c r="F207" s="121"/>
    </row>
    <row r="208" spans="1:6" x14ac:dyDescent="0.2">
      <c r="A208" s="121"/>
      <c r="B208" s="121"/>
      <c r="C208" s="121"/>
      <c r="D208" s="121"/>
      <c r="E208" s="121"/>
      <c r="F208" s="121"/>
    </row>
    <row r="209" spans="1:6" x14ac:dyDescent="0.2">
      <c r="A209" s="121"/>
      <c r="B209" s="121"/>
      <c r="C209" s="121"/>
      <c r="D209" s="121"/>
      <c r="E209" s="121"/>
      <c r="F209" s="121"/>
    </row>
    <row r="210" spans="1:6" x14ac:dyDescent="0.2">
      <c r="A210" s="121"/>
      <c r="B210" s="121"/>
      <c r="C210" s="121"/>
      <c r="D210" s="121"/>
      <c r="E210" s="121"/>
      <c r="F210" s="121"/>
    </row>
    <row r="211" spans="1:6" x14ac:dyDescent="0.2">
      <c r="A211" s="121"/>
      <c r="B211" s="121"/>
      <c r="C211" s="121"/>
      <c r="D211" s="121"/>
      <c r="E211" s="121"/>
      <c r="F211" s="121"/>
    </row>
    <row r="212" spans="1:6" x14ac:dyDescent="0.2">
      <c r="A212" s="121"/>
      <c r="B212" s="121"/>
      <c r="C212" s="121"/>
      <c r="D212" s="121"/>
      <c r="E212" s="121"/>
      <c r="F212" s="121"/>
    </row>
    <row r="213" spans="1:6" x14ac:dyDescent="0.2">
      <c r="A213" s="121"/>
      <c r="B213" s="121"/>
      <c r="C213" s="121"/>
      <c r="D213" s="121"/>
      <c r="E213" s="121"/>
      <c r="F213" s="121"/>
    </row>
    <row r="214" spans="1:6" x14ac:dyDescent="0.2">
      <c r="A214" s="121"/>
      <c r="B214" s="121"/>
      <c r="C214" s="121"/>
      <c r="D214" s="121"/>
      <c r="E214" s="121"/>
      <c r="F214" s="121"/>
    </row>
    <row r="215" spans="1:6" x14ac:dyDescent="0.2">
      <c r="A215" s="121"/>
      <c r="B215" s="121"/>
      <c r="C215" s="121"/>
      <c r="D215" s="121"/>
      <c r="E215" s="121"/>
      <c r="F215" s="121"/>
    </row>
    <row r="216" spans="1:6" x14ac:dyDescent="0.2">
      <c r="A216" s="121"/>
      <c r="B216" s="121"/>
      <c r="C216" s="121"/>
      <c r="D216" s="121"/>
      <c r="E216" s="121"/>
      <c r="F216" s="121"/>
    </row>
    <row r="217" spans="1:6" x14ac:dyDescent="0.2">
      <c r="A217" s="121"/>
      <c r="B217" s="121"/>
      <c r="C217" s="121"/>
      <c r="D217" s="121"/>
      <c r="E217" s="121"/>
      <c r="F217" s="121"/>
    </row>
    <row r="218" spans="1:6" x14ac:dyDescent="0.2">
      <c r="A218" s="121"/>
      <c r="B218" s="121"/>
      <c r="C218" s="121"/>
      <c r="D218" s="121"/>
      <c r="E218" s="121"/>
      <c r="F218" s="121"/>
    </row>
    <row r="219" spans="1:6" x14ac:dyDescent="0.2">
      <c r="A219" s="121"/>
      <c r="B219" s="121"/>
      <c r="C219" s="121"/>
      <c r="D219" s="121"/>
      <c r="E219" s="121"/>
      <c r="F219" s="121"/>
    </row>
    <row r="220" spans="1:6" x14ac:dyDescent="0.2">
      <c r="A220" s="121"/>
      <c r="B220" s="121"/>
      <c r="C220" s="121"/>
      <c r="D220" s="121"/>
      <c r="E220" s="121"/>
      <c r="F220" s="121"/>
    </row>
    <row r="221" spans="1:6" x14ac:dyDescent="0.2">
      <c r="A221" s="121"/>
      <c r="B221" s="121"/>
      <c r="C221" s="121"/>
      <c r="D221" s="121"/>
      <c r="E221" s="121"/>
      <c r="F221" s="121"/>
    </row>
    <row r="222" spans="1:6" x14ac:dyDescent="0.2">
      <c r="A222" s="121"/>
      <c r="B222" s="121"/>
      <c r="C222" s="121"/>
      <c r="D222" s="121"/>
      <c r="E222" s="121"/>
      <c r="F222" s="121"/>
    </row>
    <row r="223" spans="1:6" x14ac:dyDescent="0.2">
      <c r="A223" s="121"/>
      <c r="B223" s="121"/>
      <c r="C223" s="121"/>
      <c r="D223" s="121"/>
      <c r="E223" s="121"/>
      <c r="F223" s="121"/>
    </row>
    <row r="224" spans="1:6" x14ac:dyDescent="0.2">
      <c r="A224" s="121"/>
      <c r="B224" s="121"/>
      <c r="C224" s="121"/>
      <c r="D224" s="121"/>
      <c r="E224" s="121"/>
      <c r="F224" s="121"/>
    </row>
    <row r="225" spans="1:6" x14ac:dyDescent="0.2">
      <c r="A225" s="121"/>
      <c r="B225" s="121"/>
      <c r="C225" s="121"/>
      <c r="D225" s="121"/>
      <c r="E225" s="121"/>
      <c r="F225" s="121"/>
    </row>
    <row r="226" spans="1:6" x14ac:dyDescent="0.2">
      <c r="A226" s="121"/>
      <c r="B226" s="121"/>
      <c r="C226" s="121"/>
      <c r="D226" s="121"/>
      <c r="E226" s="121"/>
      <c r="F226" s="121"/>
    </row>
    <row r="227" spans="1:6" x14ac:dyDescent="0.2">
      <c r="A227" s="121"/>
      <c r="B227" s="121"/>
      <c r="C227" s="121"/>
      <c r="D227" s="121"/>
      <c r="E227" s="121"/>
      <c r="F227" s="121"/>
    </row>
    <row r="228" spans="1:6" x14ac:dyDescent="0.2">
      <c r="A228" s="121"/>
      <c r="B228" s="121"/>
      <c r="C228" s="121"/>
      <c r="D228" s="121"/>
      <c r="E228" s="121"/>
      <c r="F228" s="121"/>
    </row>
    <row r="229" spans="1:6" x14ac:dyDescent="0.2">
      <c r="A229" s="121"/>
      <c r="B229" s="121"/>
      <c r="C229" s="121"/>
      <c r="D229" s="121"/>
      <c r="E229" s="121"/>
      <c r="F229" s="121"/>
    </row>
    <row r="230" spans="1:6" x14ac:dyDescent="0.2">
      <c r="A230" s="121"/>
      <c r="B230" s="121"/>
      <c r="C230" s="121"/>
      <c r="D230" s="121"/>
      <c r="E230" s="121"/>
      <c r="F230" s="121"/>
    </row>
    <row r="231" spans="1:6" x14ac:dyDescent="0.2">
      <c r="A231" s="121"/>
      <c r="B231" s="121"/>
      <c r="C231" s="121"/>
      <c r="D231" s="121"/>
      <c r="E231" s="121"/>
      <c r="F231" s="121"/>
    </row>
    <row r="232" spans="1:6" x14ac:dyDescent="0.2">
      <c r="A232" s="121"/>
      <c r="B232" s="121"/>
      <c r="C232" s="121"/>
      <c r="D232" s="121"/>
      <c r="E232" s="121"/>
      <c r="F232" s="121"/>
    </row>
    <row r="233" spans="1:6" x14ac:dyDescent="0.2">
      <c r="A233" s="121"/>
      <c r="B233" s="121"/>
      <c r="C233" s="121"/>
      <c r="D233" s="121"/>
      <c r="E233" s="121"/>
      <c r="F233" s="121"/>
    </row>
    <row r="234" spans="1:6" x14ac:dyDescent="0.2">
      <c r="A234" s="121"/>
      <c r="B234" s="121"/>
      <c r="C234" s="121"/>
      <c r="D234" s="121"/>
      <c r="E234" s="121"/>
      <c r="F234" s="121"/>
    </row>
    <row r="235" spans="1:6" x14ac:dyDescent="0.2">
      <c r="A235" s="121"/>
      <c r="B235" s="121"/>
      <c r="C235" s="121"/>
      <c r="D235" s="121"/>
      <c r="E235" s="121"/>
      <c r="F235" s="121"/>
    </row>
    <row r="236" spans="1:6" x14ac:dyDescent="0.2">
      <c r="A236" s="121"/>
      <c r="B236" s="121"/>
      <c r="C236" s="121"/>
      <c r="D236" s="121"/>
      <c r="E236" s="121"/>
      <c r="F236" s="121"/>
    </row>
    <row r="237" spans="1:6" x14ac:dyDescent="0.2">
      <c r="A237" s="121"/>
      <c r="B237" s="121"/>
      <c r="C237" s="121"/>
      <c r="D237" s="121"/>
      <c r="E237" s="121"/>
      <c r="F237" s="121"/>
    </row>
    <row r="238" spans="1:6" x14ac:dyDescent="0.2">
      <c r="A238" s="121"/>
      <c r="B238" s="121"/>
      <c r="C238" s="121"/>
      <c r="D238" s="121"/>
      <c r="E238" s="121"/>
      <c r="F238" s="121"/>
    </row>
    <row r="239" spans="1:6" x14ac:dyDescent="0.2">
      <c r="A239" s="121"/>
      <c r="B239" s="121"/>
      <c r="C239" s="121"/>
      <c r="D239" s="121"/>
      <c r="E239" s="121"/>
      <c r="F239" s="121"/>
    </row>
    <row r="240" spans="1:6" x14ac:dyDescent="0.2">
      <c r="A240" s="121"/>
      <c r="B240" s="121"/>
      <c r="C240" s="121"/>
      <c r="D240" s="121"/>
      <c r="E240" s="121"/>
      <c r="F240" s="121"/>
    </row>
    <row r="241" spans="1:6" x14ac:dyDescent="0.2">
      <c r="A241" s="121"/>
      <c r="B241" s="121"/>
      <c r="C241" s="121"/>
      <c r="D241" s="121"/>
      <c r="E241" s="121"/>
      <c r="F241" s="121"/>
    </row>
    <row r="242" spans="1:6" x14ac:dyDescent="0.2">
      <c r="A242" s="121"/>
      <c r="B242" s="121"/>
      <c r="C242" s="121"/>
      <c r="D242" s="121"/>
      <c r="E242" s="121"/>
      <c r="F242" s="121"/>
    </row>
    <row r="243" spans="1:6" x14ac:dyDescent="0.2">
      <c r="A243" s="121"/>
      <c r="B243" s="121"/>
      <c r="C243" s="121"/>
      <c r="D243" s="121"/>
      <c r="E243" s="121"/>
      <c r="F243" s="121"/>
    </row>
    <row r="244" spans="1:6" x14ac:dyDescent="0.2">
      <c r="A244" s="121"/>
      <c r="B244" s="121"/>
      <c r="C244" s="121"/>
      <c r="D244" s="121"/>
      <c r="E244" s="121"/>
      <c r="F244" s="121"/>
    </row>
    <row r="245" spans="1:6" x14ac:dyDescent="0.2">
      <c r="A245" s="121"/>
      <c r="B245" s="121"/>
      <c r="C245" s="121"/>
      <c r="D245" s="121"/>
      <c r="E245" s="121"/>
      <c r="F245" s="121"/>
    </row>
    <row r="246" spans="1:6" x14ac:dyDescent="0.2">
      <c r="A246" s="121"/>
      <c r="B246" s="121"/>
      <c r="C246" s="121"/>
      <c r="D246" s="121"/>
      <c r="E246" s="121"/>
      <c r="F246" s="121"/>
    </row>
    <row r="247" spans="1:6" x14ac:dyDescent="0.2">
      <c r="A247" s="121"/>
      <c r="B247" s="121"/>
      <c r="C247" s="121"/>
      <c r="D247" s="121"/>
      <c r="E247" s="121"/>
      <c r="F247" s="121"/>
    </row>
    <row r="248" spans="1:6" x14ac:dyDescent="0.2">
      <c r="A248" s="121"/>
      <c r="B248" s="121"/>
      <c r="C248" s="121"/>
      <c r="D248" s="121"/>
      <c r="E248" s="121"/>
      <c r="F248" s="121"/>
    </row>
    <row r="249" spans="1:6" x14ac:dyDescent="0.2">
      <c r="A249" s="121"/>
      <c r="B249" s="121"/>
      <c r="C249" s="121"/>
      <c r="D249" s="121"/>
      <c r="E249" s="121"/>
      <c r="F249" s="121"/>
    </row>
    <row r="250" spans="1:6" x14ac:dyDescent="0.2">
      <c r="A250" s="121"/>
      <c r="B250" s="121"/>
      <c r="C250" s="121"/>
      <c r="D250" s="121"/>
      <c r="E250" s="121"/>
      <c r="F250" s="121"/>
    </row>
    <row r="251" spans="1:6" x14ac:dyDescent="0.2">
      <c r="A251" s="121"/>
      <c r="B251" s="121"/>
      <c r="C251" s="121"/>
      <c r="D251" s="121"/>
      <c r="E251" s="121"/>
      <c r="F251" s="121"/>
    </row>
    <row r="252" spans="1:6" x14ac:dyDescent="0.2">
      <c r="A252" s="121"/>
      <c r="B252" s="121"/>
      <c r="C252" s="121"/>
      <c r="D252" s="121"/>
      <c r="E252" s="121"/>
      <c r="F252" s="121"/>
    </row>
    <row r="253" spans="1:6" x14ac:dyDescent="0.2">
      <c r="A253" s="121"/>
      <c r="B253" s="121"/>
      <c r="C253" s="121"/>
      <c r="D253" s="121"/>
      <c r="E253" s="121"/>
      <c r="F253" s="121"/>
    </row>
    <row r="254" spans="1:6" x14ac:dyDescent="0.2">
      <c r="A254" s="121"/>
      <c r="B254" s="121"/>
      <c r="C254" s="121"/>
      <c r="D254" s="121"/>
      <c r="E254" s="121"/>
      <c r="F254" s="121"/>
    </row>
    <row r="255" spans="1:6" x14ac:dyDescent="0.2">
      <c r="A255" s="121"/>
      <c r="B255" s="121"/>
      <c r="C255" s="121"/>
      <c r="D255" s="121"/>
      <c r="E255" s="121"/>
      <c r="F255" s="121"/>
    </row>
    <row r="256" spans="1:6" x14ac:dyDescent="0.2">
      <c r="A256" s="121"/>
      <c r="B256" s="121"/>
      <c r="C256" s="121"/>
      <c r="D256" s="121"/>
      <c r="E256" s="121"/>
      <c r="F256" s="121"/>
    </row>
    <row r="257" spans="1:6" x14ac:dyDescent="0.2">
      <c r="A257" s="121"/>
      <c r="B257" s="121"/>
      <c r="C257" s="121"/>
      <c r="D257" s="121"/>
      <c r="E257" s="121"/>
      <c r="F257" s="121"/>
    </row>
    <row r="258" spans="1:6" x14ac:dyDescent="0.2">
      <c r="A258" s="121"/>
      <c r="B258" s="121"/>
      <c r="C258" s="121"/>
      <c r="D258" s="121"/>
      <c r="E258" s="121"/>
      <c r="F258" s="121"/>
    </row>
    <row r="259" spans="1:6" x14ac:dyDescent="0.2">
      <c r="A259" s="121"/>
      <c r="B259" s="121"/>
      <c r="C259" s="121"/>
      <c r="D259" s="121"/>
      <c r="E259" s="121"/>
      <c r="F259" s="121"/>
    </row>
    <row r="260" spans="1:6" x14ac:dyDescent="0.2">
      <c r="A260" s="121"/>
      <c r="B260" s="121"/>
      <c r="C260" s="121"/>
      <c r="D260" s="121"/>
      <c r="E260" s="121"/>
      <c r="F260" s="121"/>
    </row>
    <row r="261" spans="1:6" x14ac:dyDescent="0.2">
      <c r="A261" s="121"/>
      <c r="B261" s="121"/>
      <c r="C261" s="121"/>
      <c r="D261" s="121"/>
      <c r="E261" s="121"/>
      <c r="F261" s="121"/>
    </row>
    <row r="262" spans="1:6" x14ac:dyDescent="0.2">
      <c r="A262" s="121"/>
      <c r="B262" s="121"/>
      <c r="C262" s="121"/>
      <c r="D262" s="121"/>
      <c r="E262" s="121"/>
      <c r="F262" s="121"/>
    </row>
    <row r="263" spans="1:6" x14ac:dyDescent="0.2">
      <c r="A263" s="121"/>
      <c r="B263" s="121"/>
      <c r="C263" s="121"/>
      <c r="D263" s="121"/>
      <c r="E263" s="121"/>
      <c r="F263" s="121"/>
    </row>
    <row r="264" spans="1:6" x14ac:dyDescent="0.2">
      <c r="A264" s="121"/>
      <c r="B264" s="121"/>
      <c r="C264" s="121"/>
      <c r="D264" s="121"/>
      <c r="E264" s="121"/>
      <c r="F264" s="121"/>
    </row>
    <row r="265" spans="1:6" x14ac:dyDescent="0.2">
      <c r="A265" s="121"/>
      <c r="B265" s="121"/>
      <c r="C265" s="121"/>
      <c r="D265" s="121"/>
      <c r="E265" s="121"/>
      <c r="F265" s="121"/>
    </row>
    <row r="266" spans="1:6" x14ac:dyDescent="0.2">
      <c r="A266" s="121"/>
      <c r="B266" s="121"/>
      <c r="C266" s="121"/>
      <c r="D266" s="121"/>
      <c r="E266" s="121"/>
      <c r="F266" s="121"/>
    </row>
    <row r="267" spans="1:6" x14ac:dyDescent="0.2">
      <c r="A267" s="121"/>
      <c r="B267" s="121"/>
      <c r="C267" s="121"/>
      <c r="D267" s="121"/>
      <c r="E267" s="121"/>
      <c r="F267" s="121"/>
    </row>
    <row r="268" spans="1:6" x14ac:dyDescent="0.2">
      <c r="A268" s="121"/>
      <c r="B268" s="121"/>
      <c r="C268" s="121"/>
      <c r="D268" s="121"/>
      <c r="E268" s="121"/>
      <c r="F268" s="121"/>
    </row>
    <row r="269" spans="1:6" x14ac:dyDescent="0.2">
      <c r="A269" s="121"/>
      <c r="B269" s="121"/>
      <c r="C269" s="121"/>
      <c r="D269" s="121"/>
      <c r="E269" s="121"/>
      <c r="F269" s="121"/>
    </row>
    <row r="270" spans="1:6" x14ac:dyDescent="0.2">
      <c r="A270" s="121"/>
      <c r="B270" s="121"/>
      <c r="C270" s="121"/>
      <c r="D270" s="121"/>
      <c r="E270" s="121"/>
      <c r="F270" s="121"/>
    </row>
    <row r="271" spans="1:6" x14ac:dyDescent="0.2">
      <c r="A271" s="121"/>
      <c r="B271" s="121"/>
      <c r="C271" s="121"/>
      <c r="D271" s="121"/>
      <c r="E271" s="121"/>
      <c r="F271" s="121"/>
    </row>
    <row r="272" spans="1:6" x14ac:dyDescent="0.2">
      <c r="A272" s="121"/>
      <c r="B272" s="121"/>
      <c r="C272" s="121"/>
      <c r="D272" s="121"/>
      <c r="E272" s="121"/>
      <c r="F272" s="121"/>
    </row>
    <row r="273" spans="1:6" x14ac:dyDescent="0.2">
      <c r="A273" s="121"/>
      <c r="B273" s="121"/>
      <c r="C273" s="121"/>
      <c r="D273" s="121"/>
      <c r="E273" s="121"/>
      <c r="F273" s="121"/>
    </row>
    <row r="274" spans="1:6" x14ac:dyDescent="0.2">
      <c r="A274" s="121"/>
      <c r="B274" s="121"/>
      <c r="C274" s="121"/>
      <c r="D274" s="121"/>
      <c r="E274" s="121"/>
      <c r="F274" s="121"/>
    </row>
    <row r="275" spans="1:6" x14ac:dyDescent="0.2">
      <c r="A275" s="121"/>
      <c r="B275" s="121"/>
      <c r="C275" s="121"/>
      <c r="D275" s="121"/>
      <c r="E275" s="121"/>
      <c r="F275" s="121"/>
    </row>
    <row r="276" spans="1:6" x14ac:dyDescent="0.2">
      <c r="A276" s="121"/>
      <c r="B276" s="121"/>
      <c r="C276" s="121"/>
      <c r="D276" s="121"/>
      <c r="E276" s="121"/>
      <c r="F276" s="121"/>
    </row>
    <row r="277" spans="1:6" x14ac:dyDescent="0.2">
      <c r="A277" s="121"/>
      <c r="B277" s="121"/>
      <c r="C277" s="121"/>
      <c r="D277" s="121"/>
      <c r="E277" s="121"/>
      <c r="F277" s="121"/>
    </row>
    <row r="278" spans="1:6" x14ac:dyDescent="0.2">
      <c r="A278" s="121"/>
      <c r="B278" s="121"/>
      <c r="C278" s="121"/>
      <c r="D278" s="121"/>
      <c r="E278" s="121"/>
      <c r="F278" s="121"/>
    </row>
    <row r="279" spans="1:6" x14ac:dyDescent="0.2">
      <c r="A279" s="121"/>
      <c r="B279" s="121"/>
      <c r="C279" s="121"/>
      <c r="D279" s="121"/>
      <c r="E279" s="121"/>
      <c r="F279" s="121"/>
    </row>
    <row r="280" spans="1:6" x14ac:dyDescent="0.2">
      <c r="A280" s="121"/>
      <c r="B280" s="121"/>
      <c r="C280" s="121"/>
      <c r="D280" s="121"/>
      <c r="E280" s="121"/>
      <c r="F280" s="121"/>
    </row>
    <row r="281" spans="1:6" x14ac:dyDescent="0.2">
      <c r="A281" s="121"/>
      <c r="B281" s="121"/>
      <c r="C281" s="121"/>
      <c r="D281" s="121"/>
      <c r="E281" s="121"/>
      <c r="F281" s="121"/>
    </row>
    <row r="282" spans="1:6" x14ac:dyDescent="0.2">
      <c r="A282" s="121"/>
      <c r="B282" s="121"/>
      <c r="C282" s="121"/>
      <c r="D282" s="121"/>
      <c r="E282" s="121"/>
      <c r="F282" s="121"/>
    </row>
    <row r="283" spans="1:6" x14ac:dyDescent="0.2">
      <c r="A283" s="121"/>
      <c r="B283" s="121"/>
      <c r="C283" s="121"/>
      <c r="D283" s="121"/>
      <c r="E283" s="121"/>
      <c r="F283" s="121"/>
    </row>
    <row r="284" spans="1:6" x14ac:dyDescent="0.2">
      <c r="A284" s="121"/>
      <c r="B284" s="121"/>
      <c r="C284" s="121"/>
      <c r="D284" s="121"/>
      <c r="E284" s="121"/>
      <c r="F284" s="121"/>
    </row>
    <row r="285" spans="1:6" x14ac:dyDescent="0.2">
      <c r="A285" s="121"/>
      <c r="B285" s="121"/>
      <c r="C285" s="121"/>
      <c r="D285" s="121"/>
      <c r="E285" s="121"/>
      <c r="F285" s="121"/>
    </row>
    <row r="286" spans="1:6" x14ac:dyDescent="0.2">
      <c r="A286" s="121"/>
      <c r="B286" s="121"/>
      <c r="C286" s="121"/>
      <c r="D286" s="121"/>
      <c r="E286" s="121"/>
      <c r="F286" s="121"/>
    </row>
    <row r="287" spans="1:6" x14ac:dyDescent="0.2">
      <c r="A287" s="121"/>
      <c r="B287" s="121"/>
      <c r="C287" s="121"/>
      <c r="D287" s="121"/>
      <c r="E287" s="121"/>
      <c r="F287" s="121"/>
    </row>
    <row r="288" spans="1:6" x14ac:dyDescent="0.2">
      <c r="A288" s="121"/>
      <c r="B288" s="121"/>
      <c r="C288" s="121"/>
      <c r="D288" s="121"/>
      <c r="E288" s="121"/>
      <c r="F288" s="121"/>
    </row>
    <row r="289" spans="1:6" x14ac:dyDescent="0.2">
      <c r="A289" s="121"/>
      <c r="B289" s="121"/>
      <c r="C289" s="121"/>
      <c r="D289" s="121"/>
      <c r="E289" s="121"/>
      <c r="F289" s="121"/>
    </row>
    <row r="290" spans="1:6" x14ac:dyDescent="0.2">
      <c r="A290" s="121"/>
      <c r="B290" s="121"/>
      <c r="C290" s="121"/>
      <c r="D290" s="121"/>
      <c r="E290" s="121"/>
      <c r="F290" s="121"/>
    </row>
    <row r="291" spans="1:6" x14ac:dyDescent="0.2">
      <c r="A291" s="121"/>
      <c r="B291" s="121"/>
      <c r="C291" s="121"/>
      <c r="D291" s="121"/>
      <c r="E291" s="121"/>
      <c r="F291" s="121"/>
    </row>
    <row r="292" spans="1:6" x14ac:dyDescent="0.2">
      <c r="A292" s="121"/>
      <c r="B292" s="121"/>
      <c r="C292" s="121"/>
      <c r="D292" s="121"/>
      <c r="E292" s="121"/>
      <c r="F292" s="121"/>
    </row>
    <row r="293" spans="1:6" x14ac:dyDescent="0.2">
      <c r="A293" s="121"/>
      <c r="B293" s="121"/>
      <c r="C293" s="121"/>
      <c r="D293" s="121"/>
      <c r="E293" s="121"/>
      <c r="F293" s="121"/>
    </row>
    <row r="294" spans="1:6" x14ac:dyDescent="0.2">
      <c r="A294" s="121"/>
      <c r="B294" s="121"/>
      <c r="C294" s="121"/>
      <c r="D294" s="121"/>
      <c r="E294" s="121"/>
      <c r="F294" s="121"/>
    </row>
    <row r="295" spans="1:6" x14ac:dyDescent="0.2">
      <c r="A295" s="121"/>
      <c r="B295" s="121"/>
      <c r="C295" s="121"/>
      <c r="D295" s="121"/>
      <c r="E295" s="121"/>
      <c r="F295" s="121"/>
    </row>
    <row r="296" spans="1:6" x14ac:dyDescent="0.2">
      <c r="A296" s="121"/>
      <c r="B296" s="121"/>
      <c r="C296" s="121"/>
      <c r="D296" s="121"/>
      <c r="E296" s="121"/>
      <c r="F296" s="121"/>
    </row>
    <row r="297" spans="1:6" x14ac:dyDescent="0.2">
      <c r="A297" s="121"/>
      <c r="B297" s="121"/>
      <c r="C297" s="121"/>
      <c r="D297" s="121"/>
      <c r="E297" s="121"/>
      <c r="F297" s="121"/>
    </row>
    <row r="298" spans="1:6" x14ac:dyDescent="0.2">
      <c r="A298" s="121"/>
      <c r="B298" s="121"/>
      <c r="C298" s="121"/>
      <c r="D298" s="121"/>
      <c r="E298" s="121"/>
      <c r="F298" s="121"/>
    </row>
    <row r="299" spans="1:6" x14ac:dyDescent="0.2">
      <c r="A299" s="121"/>
      <c r="B299" s="121"/>
      <c r="C299" s="121"/>
      <c r="D299" s="121"/>
      <c r="E299" s="121"/>
      <c r="F299" s="121"/>
    </row>
    <row r="300" spans="1:6" x14ac:dyDescent="0.2">
      <c r="A300" s="121"/>
      <c r="B300" s="121"/>
      <c r="C300" s="121"/>
      <c r="D300" s="121"/>
      <c r="E300" s="121"/>
      <c r="F300" s="121"/>
    </row>
    <row r="301" spans="1:6" x14ac:dyDescent="0.2">
      <c r="A301" s="121"/>
      <c r="B301" s="121"/>
      <c r="C301" s="121"/>
      <c r="D301" s="121"/>
      <c r="E301" s="121"/>
      <c r="F301" s="121"/>
    </row>
    <row r="302" spans="1:6" x14ac:dyDescent="0.2">
      <c r="A302" s="121"/>
      <c r="B302" s="121"/>
      <c r="C302" s="121"/>
      <c r="D302" s="121"/>
      <c r="E302" s="121"/>
      <c r="F302" s="121"/>
    </row>
    <row r="303" spans="1:6" x14ac:dyDescent="0.2">
      <c r="A303" s="121"/>
      <c r="B303" s="121"/>
      <c r="C303" s="121"/>
      <c r="D303" s="121"/>
      <c r="E303" s="121"/>
      <c r="F303" s="121"/>
    </row>
    <row r="304" spans="1:6" x14ac:dyDescent="0.2">
      <c r="A304" s="121"/>
      <c r="B304" s="121"/>
      <c r="C304" s="121"/>
      <c r="D304" s="121"/>
      <c r="E304" s="121"/>
      <c r="F304" s="121"/>
    </row>
    <row r="305" spans="1:6" x14ac:dyDescent="0.2">
      <c r="A305" s="121"/>
      <c r="B305" s="121"/>
      <c r="C305" s="121"/>
      <c r="D305" s="121"/>
      <c r="E305" s="121"/>
      <c r="F305" s="121"/>
    </row>
    <row r="306" spans="1:6" x14ac:dyDescent="0.2">
      <c r="A306" s="121"/>
      <c r="B306" s="121"/>
      <c r="C306" s="121"/>
      <c r="D306" s="121"/>
      <c r="E306" s="121"/>
      <c r="F306" s="121"/>
    </row>
    <row r="307" spans="1:6" x14ac:dyDescent="0.2">
      <c r="A307" s="121"/>
      <c r="B307" s="121"/>
      <c r="C307" s="121"/>
      <c r="D307" s="121"/>
      <c r="E307" s="121"/>
      <c r="F307" s="121"/>
    </row>
    <row r="308" spans="1:6" x14ac:dyDescent="0.2">
      <c r="A308" s="121"/>
      <c r="B308" s="121"/>
      <c r="C308" s="121"/>
      <c r="D308" s="121"/>
      <c r="E308" s="121"/>
      <c r="F308" s="121"/>
    </row>
    <row r="309" spans="1:6" x14ac:dyDescent="0.2">
      <c r="A309" s="121"/>
      <c r="B309" s="121"/>
      <c r="C309" s="121"/>
      <c r="D309" s="121"/>
      <c r="E309" s="121"/>
      <c r="F309" s="121"/>
    </row>
    <row r="310" spans="1:6" x14ac:dyDescent="0.2">
      <c r="A310" s="121"/>
      <c r="B310" s="121"/>
      <c r="C310" s="121"/>
      <c r="D310" s="121"/>
      <c r="E310" s="121"/>
      <c r="F310" s="121"/>
    </row>
    <row r="311" spans="1:6" x14ac:dyDescent="0.2">
      <c r="A311" s="121"/>
      <c r="B311" s="121"/>
      <c r="C311" s="121"/>
      <c r="D311" s="121"/>
      <c r="E311" s="121"/>
      <c r="F311" s="121"/>
    </row>
    <row r="312" spans="1:6" x14ac:dyDescent="0.2">
      <c r="A312" s="121"/>
      <c r="B312" s="121"/>
      <c r="C312" s="121"/>
      <c r="D312" s="121"/>
      <c r="E312" s="121"/>
      <c r="F312" s="121"/>
    </row>
    <row r="313" spans="1:6" x14ac:dyDescent="0.2">
      <c r="A313" s="121"/>
      <c r="B313" s="121"/>
      <c r="C313" s="121"/>
      <c r="D313" s="121"/>
      <c r="E313" s="121"/>
      <c r="F313" s="121"/>
    </row>
    <row r="314" spans="1:6" x14ac:dyDescent="0.2">
      <c r="A314" s="121"/>
      <c r="B314" s="121"/>
      <c r="C314" s="121"/>
      <c r="D314" s="121"/>
      <c r="E314" s="121"/>
      <c r="F314" s="121"/>
    </row>
    <row r="315" spans="1:6" x14ac:dyDescent="0.2">
      <c r="A315" s="121"/>
      <c r="B315" s="121"/>
      <c r="C315" s="121"/>
      <c r="D315" s="121"/>
      <c r="E315" s="121"/>
      <c r="F315" s="121"/>
    </row>
    <row r="316" spans="1:6" x14ac:dyDescent="0.2">
      <c r="A316" s="121"/>
      <c r="B316" s="121"/>
      <c r="C316" s="121"/>
      <c r="D316" s="121"/>
      <c r="E316" s="121"/>
      <c r="F316" s="121"/>
    </row>
    <row r="317" spans="1:6" x14ac:dyDescent="0.2">
      <c r="A317" s="121"/>
      <c r="B317" s="121"/>
      <c r="C317" s="121"/>
      <c r="D317" s="121"/>
      <c r="E317" s="121"/>
      <c r="F317" s="121"/>
    </row>
    <row r="318" spans="1:6" x14ac:dyDescent="0.2">
      <c r="A318" s="121"/>
      <c r="B318" s="121"/>
      <c r="C318" s="121"/>
      <c r="D318" s="121"/>
      <c r="E318" s="121"/>
      <c r="F318" s="121"/>
    </row>
    <row r="319" spans="1:6" x14ac:dyDescent="0.2">
      <c r="A319" s="121"/>
      <c r="B319" s="121"/>
      <c r="C319" s="121"/>
      <c r="D319" s="121"/>
      <c r="E319" s="121"/>
      <c r="F319" s="121"/>
    </row>
    <row r="320" spans="1:6" x14ac:dyDescent="0.2">
      <c r="A320" s="121"/>
      <c r="B320" s="121"/>
      <c r="C320" s="121"/>
      <c r="D320" s="121"/>
      <c r="E320" s="121"/>
      <c r="F320" s="121"/>
    </row>
    <row r="321" spans="1:6" x14ac:dyDescent="0.2">
      <c r="A321" s="121"/>
      <c r="B321" s="121"/>
      <c r="C321" s="121"/>
      <c r="D321" s="121"/>
      <c r="E321" s="121"/>
      <c r="F321" s="121"/>
    </row>
    <row r="322" spans="1:6" x14ac:dyDescent="0.2">
      <c r="A322" s="121"/>
      <c r="B322" s="121"/>
      <c r="C322" s="121"/>
      <c r="D322" s="121"/>
      <c r="E322" s="121"/>
      <c r="F322" s="121"/>
    </row>
    <row r="323" spans="1:6" x14ac:dyDescent="0.2">
      <c r="A323" s="121"/>
      <c r="B323" s="121"/>
      <c r="C323" s="121"/>
      <c r="D323" s="121"/>
      <c r="E323" s="121"/>
      <c r="F323" s="121"/>
    </row>
    <row r="324" spans="1:6" x14ac:dyDescent="0.2">
      <c r="A324" s="121"/>
      <c r="B324" s="121"/>
      <c r="C324" s="121"/>
      <c r="D324" s="121"/>
      <c r="E324" s="121"/>
      <c r="F324" s="121"/>
    </row>
    <row r="325" spans="1:6" x14ac:dyDescent="0.2">
      <c r="A325" s="121"/>
      <c r="B325" s="121"/>
      <c r="C325" s="121"/>
      <c r="D325" s="121"/>
      <c r="E325" s="121"/>
      <c r="F325" s="121"/>
    </row>
    <row r="326" spans="1:6" x14ac:dyDescent="0.2">
      <c r="A326" s="121"/>
      <c r="B326" s="121"/>
      <c r="C326" s="121"/>
      <c r="D326" s="121"/>
      <c r="E326" s="121"/>
      <c r="F326" s="121"/>
    </row>
    <row r="327" spans="1:6" x14ac:dyDescent="0.2">
      <c r="A327" s="121"/>
      <c r="B327" s="121"/>
      <c r="C327" s="121"/>
      <c r="D327" s="121"/>
      <c r="E327" s="121"/>
      <c r="F327" s="121"/>
    </row>
    <row r="328" spans="1:6" x14ac:dyDescent="0.2">
      <c r="A328" s="121"/>
      <c r="B328" s="121"/>
      <c r="C328" s="121"/>
      <c r="D328" s="121"/>
      <c r="E328" s="121"/>
      <c r="F328" s="121"/>
    </row>
    <row r="329" spans="1:6" x14ac:dyDescent="0.2">
      <c r="A329" s="121"/>
      <c r="B329" s="121"/>
      <c r="C329" s="121"/>
      <c r="D329" s="121"/>
      <c r="E329" s="121"/>
      <c r="F329" s="121"/>
    </row>
    <row r="330" spans="1:6" x14ac:dyDescent="0.2">
      <c r="A330" s="121"/>
      <c r="B330" s="121"/>
      <c r="C330" s="121"/>
      <c r="D330" s="121"/>
      <c r="E330" s="121"/>
      <c r="F330" s="121"/>
    </row>
    <row r="331" spans="1:6" x14ac:dyDescent="0.2">
      <c r="A331" s="121"/>
      <c r="B331" s="121"/>
      <c r="C331" s="121"/>
      <c r="D331" s="121"/>
      <c r="E331" s="121"/>
      <c r="F331" s="121"/>
    </row>
    <row r="332" spans="1:6" x14ac:dyDescent="0.2">
      <c r="A332" s="121"/>
      <c r="B332" s="121"/>
      <c r="C332" s="121"/>
      <c r="D332" s="121"/>
      <c r="E332" s="121"/>
      <c r="F332" s="121"/>
    </row>
    <row r="333" spans="1:6" x14ac:dyDescent="0.2">
      <c r="A333" s="121"/>
      <c r="B333" s="121"/>
      <c r="C333" s="121"/>
      <c r="D333" s="121"/>
      <c r="E333" s="121"/>
      <c r="F333" s="121"/>
    </row>
    <row r="334" spans="1:6" x14ac:dyDescent="0.2">
      <c r="A334" s="121"/>
      <c r="B334" s="121"/>
      <c r="C334" s="121"/>
      <c r="D334" s="121"/>
      <c r="E334" s="121"/>
      <c r="F334" s="121"/>
    </row>
    <row r="335" spans="1:6" x14ac:dyDescent="0.2">
      <c r="A335" s="121"/>
      <c r="B335" s="121"/>
      <c r="C335" s="121"/>
      <c r="D335" s="121"/>
      <c r="E335" s="121"/>
      <c r="F335" s="121"/>
    </row>
    <row r="336" spans="1:6" x14ac:dyDescent="0.2">
      <c r="A336" s="121"/>
      <c r="B336" s="121"/>
      <c r="C336" s="121"/>
      <c r="D336" s="121"/>
      <c r="E336" s="121"/>
      <c r="F336" s="121"/>
    </row>
    <row r="337" spans="1:6" x14ac:dyDescent="0.2">
      <c r="A337" s="121"/>
      <c r="B337" s="121"/>
      <c r="C337" s="121"/>
      <c r="D337" s="121"/>
      <c r="E337" s="121"/>
      <c r="F337" s="121"/>
    </row>
    <row r="338" spans="1:6" x14ac:dyDescent="0.2">
      <c r="A338" s="121"/>
      <c r="B338" s="121"/>
      <c r="C338" s="121"/>
      <c r="D338" s="121"/>
      <c r="E338" s="121"/>
      <c r="F338" s="121"/>
    </row>
    <row r="339" spans="1:6" x14ac:dyDescent="0.2">
      <c r="A339" s="121"/>
      <c r="B339" s="121"/>
      <c r="C339" s="121"/>
      <c r="D339" s="121"/>
      <c r="E339" s="121"/>
      <c r="F339" s="121"/>
    </row>
    <row r="340" spans="1:6" x14ac:dyDescent="0.2">
      <c r="A340" s="121"/>
      <c r="B340" s="121"/>
      <c r="C340" s="121"/>
      <c r="D340" s="121"/>
      <c r="E340" s="121"/>
      <c r="F340" s="121"/>
    </row>
    <row r="341" spans="1:6" x14ac:dyDescent="0.2">
      <c r="A341" s="121"/>
      <c r="B341" s="121"/>
      <c r="C341" s="121"/>
      <c r="D341" s="121"/>
      <c r="E341" s="121"/>
      <c r="F341" s="121"/>
    </row>
    <row r="342" spans="1:6" x14ac:dyDescent="0.2">
      <c r="A342" s="121"/>
      <c r="B342" s="121"/>
      <c r="C342" s="121"/>
      <c r="D342" s="121"/>
      <c r="E342" s="121"/>
      <c r="F342" s="121"/>
    </row>
    <row r="343" spans="1:6" x14ac:dyDescent="0.2">
      <c r="A343" s="121"/>
      <c r="B343" s="121"/>
      <c r="C343" s="121"/>
      <c r="D343" s="121"/>
      <c r="E343" s="121"/>
      <c r="F343" s="121"/>
    </row>
    <row r="344" spans="1:6" x14ac:dyDescent="0.2">
      <c r="A344" s="121"/>
      <c r="B344" s="121"/>
      <c r="C344" s="121"/>
      <c r="D344" s="121"/>
      <c r="E344" s="121"/>
      <c r="F344" s="121"/>
    </row>
    <row r="345" spans="1:6" x14ac:dyDescent="0.2">
      <c r="A345" s="121"/>
      <c r="B345" s="121"/>
      <c r="C345" s="121"/>
      <c r="D345" s="121"/>
      <c r="E345" s="121"/>
      <c r="F345" s="121"/>
    </row>
    <row r="346" spans="1:6" x14ac:dyDescent="0.2">
      <c r="A346" s="121"/>
      <c r="B346" s="121"/>
      <c r="C346" s="121"/>
      <c r="D346" s="121"/>
      <c r="E346" s="121"/>
      <c r="F346" s="121"/>
    </row>
    <row r="347" spans="1:6" x14ac:dyDescent="0.2">
      <c r="A347" s="121"/>
      <c r="B347" s="121"/>
      <c r="C347" s="121"/>
      <c r="D347" s="121"/>
      <c r="E347" s="121"/>
      <c r="F347" s="121"/>
    </row>
    <row r="348" spans="1:6" x14ac:dyDescent="0.2">
      <c r="A348" s="121"/>
      <c r="B348" s="121"/>
      <c r="C348" s="121"/>
      <c r="D348" s="121"/>
      <c r="E348" s="121"/>
      <c r="F348" s="121"/>
    </row>
    <row r="349" spans="1:6" x14ac:dyDescent="0.2">
      <c r="A349" s="121"/>
      <c r="B349" s="121"/>
      <c r="C349" s="121"/>
      <c r="D349" s="121"/>
      <c r="E349" s="121"/>
      <c r="F349" s="121"/>
    </row>
    <row r="350" spans="1:6" x14ac:dyDescent="0.2">
      <c r="A350" s="121"/>
      <c r="B350" s="121"/>
      <c r="C350" s="121"/>
      <c r="D350" s="121"/>
      <c r="E350" s="121"/>
      <c r="F350" s="121"/>
    </row>
    <row r="351" spans="1:6" x14ac:dyDescent="0.2">
      <c r="A351" s="121"/>
      <c r="B351" s="121"/>
      <c r="C351" s="121"/>
      <c r="D351" s="121"/>
      <c r="E351" s="121"/>
      <c r="F351" s="121"/>
    </row>
    <row r="352" spans="1:6" x14ac:dyDescent="0.2">
      <c r="A352" s="121"/>
      <c r="B352" s="121"/>
      <c r="C352" s="121"/>
      <c r="D352" s="121"/>
      <c r="E352" s="121"/>
      <c r="F352" s="121"/>
    </row>
    <row r="353" spans="1:6" x14ac:dyDescent="0.2">
      <c r="A353" s="121"/>
      <c r="B353" s="121"/>
      <c r="C353" s="121"/>
      <c r="D353" s="121"/>
      <c r="E353" s="121"/>
      <c r="F353" s="121"/>
    </row>
    <row r="354" spans="1:6" x14ac:dyDescent="0.2">
      <c r="A354" s="121"/>
      <c r="B354" s="121"/>
      <c r="C354" s="121"/>
      <c r="D354" s="121"/>
      <c r="E354" s="121"/>
      <c r="F354" s="121"/>
    </row>
    <row r="355" spans="1:6" x14ac:dyDescent="0.2">
      <c r="A355" s="121"/>
      <c r="B355" s="121"/>
      <c r="C355" s="121"/>
      <c r="D355" s="121"/>
      <c r="E355" s="121"/>
      <c r="F355" s="121"/>
    </row>
    <row r="356" spans="1:6" x14ac:dyDescent="0.2">
      <c r="A356" s="121"/>
      <c r="B356" s="121"/>
      <c r="C356" s="121"/>
      <c r="D356" s="121"/>
      <c r="E356" s="121"/>
      <c r="F356" s="121"/>
    </row>
    <row r="357" spans="1:6" x14ac:dyDescent="0.2">
      <c r="A357" s="121"/>
      <c r="B357" s="121"/>
      <c r="C357" s="121"/>
      <c r="D357" s="121"/>
      <c r="E357" s="121"/>
      <c r="F357" s="121"/>
    </row>
    <row r="358" spans="1:6" x14ac:dyDescent="0.2">
      <c r="A358" s="121"/>
      <c r="B358" s="121"/>
      <c r="C358" s="121"/>
      <c r="D358" s="121"/>
      <c r="E358" s="121"/>
      <c r="F358" s="121"/>
    </row>
    <row r="359" spans="1:6" x14ac:dyDescent="0.2">
      <c r="A359" s="121"/>
      <c r="B359" s="121"/>
      <c r="C359" s="121"/>
      <c r="D359" s="121"/>
      <c r="E359" s="121"/>
      <c r="F359" s="121"/>
    </row>
    <row r="360" spans="1:6" x14ac:dyDescent="0.2">
      <c r="A360" s="121"/>
      <c r="B360" s="121"/>
      <c r="C360" s="121"/>
      <c r="D360" s="121"/>
      <c r="E360" s="121"/>
      <c r="F360" s="121"/>
    </row>
    <row r="361" spans="1:6" x14ac:dyDescent="0.2">
      <c r="A361" s="121"/>
      <c r="B361" s="121"/>
      <c r="C361" s="121"/>
      <c r="D361" s="121"/>
      <c r="E361" s="121"/>
      <c r="F361" s="121"/>
    </row>
    <row r="362" spans="1:6" x14ac:dyDescent="0.2">
      <c r="A362" s="121"/>
      <c r="B362" s="121"/>
      <c r="C362" s="121"/>
      <c r="D362" s="121"/>
      <c r="E362" s="121"/>
      <c r="F362" s="121"/>
    </row>
    <row r="363" spans="1:6" x14ac:dyDescent="0.2">
      <c r="A363" s="121"/>
      <c r="B363" s="121"/>
      <c r="C363" s="121"/>
      <c r="D363" s="121"/>
      <c r="E363" s="121"/>
      <c r="F363" s="121"/>
    </row>
    <row r="364" spans="1:6" x14ac:dyDescent="0.2">
      <c r="A364" s="121"/>
      <c r="B364" s="121"/>
      <c r="C364" s="121"/>
      <c r="D364" s="121"/>
      <c r="E364" s="121"/>
      <c r="F364" s="121"/>
    </row>
    <row r="365" spans="1:6" x14ac:dyDescent="0.2">
      <c r="A365" s="121"/>
      <c r="B365" s="121"/>
      <c r="C365" s="121"/>
      <c r="D365" s="121"/>
      <c r="E365" s="121"/>
      <c r="F365" s="121"/>
    </row>
    <row r="366" spans="1:6" x14ac:dyDescent="0.2">
      <c r="A366" s="121"/>
      <c r="B366" s="121"/>
      <c r="C366" s="121"/>
      <c r="D366" s="121"/>
      <c r="E366" s="121"/>
      <c r="F366" s="121"/>
    </row>
    <row r="367" spans="1:6" x14ac:dyDescent="0.2">
      <c r="A367" s="121"/>
      <c r="B367" s="121"/>
      <c r="C367" s="121"/>
      <c r="D367" s="121"/>
      <c r="E367" s="121"/>
      <c r="F367" s="121"/>
    </row>
    <row r="368" spans="1:6" x14ac:dyDescent="0.2">
      <c r="A368" s="121"/>
      <c r="B368" s="121"/>
      <c r="C368" s="121"/>
      <c r="D368" s="121"/>
      <c r="E368" s="121"/>
      <c r="F368" s="121"/>
    </row>
    <row r="369" spans="1:6" x14ac:dyDescent="0.2">
      <c r="A369" s="121"/>
      <c r="B369" s="121"/>
      <c r="C369" s="121"/>
      <c r="D369" s="121"/>
      <c r="E369" s="121"/>
      <c r="F369" s="121"/>
    </row>
    <row r="370" spans="1:6" x14ac:dyDescent="0.2">
      <c r="A370" s="121"/>
      <c r="B370" s="121"/>
      <c r="C370" s="121"/>
      <c r="D370" s="121"/>
      <c r="E370" s="121"/>
      <c r="F370" s="121"/>
    </row>
    <row r="371" spans="1:6" x14ac:dyDescent="0.2">
      <c r="A371" s="121"/>
      <c r="B371" s="121"/>
      <c r="C371" s="121"/>
      <c r="D371" s="121"/>
      <c r="E371" s="121"/>
      <c r="F371" s="121"/>
    </row>
    <row r="372" spans="1:6" x14ac:dyDescent="0.2">
      <c r="A372" s="121"/>
      <c r="B372" s="121"/>
      <c r="C372" s="121"/>
      <c r="D372" s="121"/>
      <c r="E372" s="121"/>
      <c r="F372" s="121"/>
    </row>
    <row r="373" spans="1:6" x14ac:dyDescent="0.2">
      <c r="A373" s="121"/>
      <c r="B373" s="121"/>
      <c r="C373" s="121"/>
      <c r="D373" s="121"/>
      <c r="E373" s="121"/>
      <c r="F373" s="121"/>
    </row>
    <row r="374" spans="1:6" x14ac:dyDescent="0.2">
      <c r="A374" s="121"/>
      <c r="B374" s="121"/>
      <c r="C374" s="121"/>
      <c r="D374" s="121"/>
      <c r="E374" s="121"/>
      <c r="F374" s="121"/>
    </row>
    <row r="375" spans="1:6" x14ac:dyDescent="0.2">
      <c r="A375" s="121"/>
      <c r="B375" s="121"/>
      <c r="C375" s="121"/>
      <c r="D375" s="121"/>
      <c r="E375" s="121"/>
      <c r="F375" s="121"/>
    </row>
    <row r="376" spans="1:6" x14ac:dyDescent="0.2">
      <c r="A376" s="121"/>
      <c r="B376" s="121"/>
      <c r="C376" s="121"/>
      <c r="D376" s="121"/>
      <c r="E376" s="121"/>
      <c r="F376" s="121"/>
    </row>
    <row r="377" spans="1:6" x14ac:dyDescent="0.2">
      <c r="A377" s="121"/>
      <c r="B377" s="121"/>
      <c r="C377" s="121"/>
      <c r="D377" s="121"/>
      <c r="E377" s="121"/>
      <c r="F377" s="121"/>
    </row>
    <row r="378" spans="1:6" x14ac:dyDescent="0.2">
      <c r="A378" s="121"/>
      <c r="B378" s="121"/>
      <c r="C378" s="121"/>
      <c r="D378" s="121"/>
      <c r="E378" s="121"/>
      <c r="F378" s="121"/>
    </row>
    <row r="379" spans="1:6" x14ac:dyDescent="0.2">
      <c r="A379" s="121"/>
      <c r="B379" s="121"/>
      <c r="C379" s="121"/>
      <c r="D379" s="121"/>
      <c r="E379" s="121"/>
      <c r="F379" s="121"/>
    </row>
    <row r="380" spans="1:6" x14ac:dyDescent="0.2">
      <c r="A380" s="121"/>
      <c r="B380" s="121"/>
      <c r="C380" s="121"/>
      <c r="D380" s="121"/>
      <c r="E380" s="121"/>
      <c r="F380" s="121"/>
    </row>
    <row r="381" spans="1:6" x14ac:dyDescent="0.2">
      <c r="A381" s="121"/>
      <c r="B381" s="121"/>
      <c r="C381" s="121"/>
      <c r="D381" s="121"/>
      <c r="E381" s="121"/>
      <c r="F381" s="121"/>
    </row>
    <row r="382" spans="1:6" x14ac:dyDescent="0.2">
      <c r="A382" s="121"/>
      <c r="B382" s="121"/>
      <c r="C382" s="121"/>
      <c r="D382" s="121"/>
      <c r="E382" s="121"/>
      <c r="F382" s="121"/>
    </row>
    <row r="383" spans="1:6" x14ac:dyDescent="0.2">
      <c r="A383" s="121"/>
      <c r="B383" s="121"/>
      <c r="C383" s="121"/>
      <c r="D383" s="121"/>
      <c r="E383" s="121"/>
      <c r="F383" s="121"/>
    </row>
    <row r="384" spans="1:6" x14ac:dyDescent="0.2">
      <c r="A384" s="121"/>
      <c r="B384" s="121"/>
      <c r="C384" s="121"/>
      <c r="D384" s="121"/>
      <c r="E384" s="121"/>
      <c r="F384" s="121"/>
    </row>
    <row r="385" spans="1:6" x14ac:dyDescent="0.2">
      <c r="A385" s="121"/>
      <c r="B385" s="121"/>
      <c r="C385" s="121"/>
      <c r="D385" s="121"/>
      <c r="E385" s="121"/>
      <c r="F385" s="121"/>
    </row>
    <row r="386" spans="1:6" x14ac:dyDescent="0.2">
      <c r="A386" s="121"/>
      <c r="B386" s="121"/>
      <c r="C386" s="121"/>
      <c r="D386" s="121"/>
      <c r="E386" s="121"/>
      <c r="F386" s="121"/>
    </row>
    <row r="387" spans="1:6" x14ac:dyDescent="0.2">
      <c r="A387" s="121"/>
      <c r="B387" s="121"/>
      <c r="C387" s="121"/>
      <c r="D387" s="121"/>
      <c r="E387" s="121"/>
      <c r="F387" s="121"/>
    </row>
    <row r="388" spans="1:6" x14ac:dyDescent="0.2">
      <c r="A388" s="121"/>
      <c r="B388" s="121"/>
      <c r="C388" s="121"/>
      <c r="D388" s="121"/>
      <c r="E388" s="121"/>
      <c r="F388" s="121"/>
    </row>
    <row r="389" spans="1:6" x14ac:dyDescent="0.2">
      <c r="A389" s="121"/>
      <c r="B389" s="121"/>
      <c r="C389" s="121"/>
      <c r="D389" s="121"/>
      <c r="E389" s="121"/>
      <c r="F389" s="121"/>
    </row>
    <row r="390" spans="1:6" x14ac:dyDescent="0.2">
      <c r="A390" s="121"/>
      <c r="B390" s="121"/>
      <c r="C390" s="121"/>
      <c r="D390" s="121"/>
      <c r="E390" s="121"/>
      <c r="F390" s="121"/>
    </row>
    <row r="391" spans="1:6" x14ac:dyDescent="0.2">
      <c r="A391" s="121"/>
      <c r="B391" s="121"/>
      <c r="C391" s="121"/>
      <c r="D391" s="121"/>
      <c r="E391" s="121"/>
      <c r="F391" s="121"/>
    </row>
    <row r="392" spans="1:6" x14ac:dyDescent="0.2">
      <c r="A392" s="121"/>
      <c r="B392" s="121"/>
      <c r="C392" s="121"/>
      <c r="D392" s="121"/>
      <c r="E392" s="121"/>
      <c r="F392" s="121"/>
    </row>
    <row r="393" spans="1:6" x14ac:dyDescent="0.2">
      <c r="A393" s="121"/>
      <c r="B393" s="121"/>
      <c r="C393" s="121"/>
      <c r="D393" s="121"/>
      <c r="E393" s="121"/>
      <c r="F393" s="121"/>
    </row>
    <row r="394" spans="1:6" x14ac:dyDescent="0.2">
      <c r="A394" s="121"/>
      <c r="B394" s="121"/>
      <c r="C394" s="121"/>
      <c r="D394" s="121"/>
      <c r="E394" s="121"/>
      <c r="F394" s="121"/>
    </row>
    <row r="395" spans="1:6" x14ac:dyDescent="0.2">
      <c r="A395" s="121"/>
      <c r="B395" s="121"/>
      <c r="C395" s="121"/>
      <c r="D395" s="121"/>
      <c r="E395" s="121"/>
      <c r="F395" s="121"/>
    </row>
    <row r="396" spans="1:6" x14ac:dyDescent="0.2">
      <c r="A396" s="121"/>
      <c r="B396" s="121"/>
      <c r="C396" s="121"/>
      <c r="D396" s="121"/>
      <c r="E396" s="121"/>
      <c r="F396" s="121"/>
    </row>
    <row r="397" spans="1:6" x14ac:dyDescent="0.2">
      <c r="A397" s="121"/>
      <c r="B397" s="121"/>
      <c r="C397" s="121"/>
      <c r="D397" s="121"/>
      <c r="E397" s="121"/>
      <c r="F397" s="121"/>
    </row>
    <row r="398" spans="1:6" x14ac:dyDescent="0.2">
      <c r="A398" s="121"/>
      <c r="B398" s="121"/>
      <c r="C398" s="121"/>
      <c r="D398" s="121"/>
      <c r="E398" s="121"/>
      <c r="F398" s="121"/>
    </row>
    <row r="399" spans="1:6" x14ac:dyDescent="0.2">
      <c r="A399" s="121"/>
      <c r="B399" s="121"/>
      <c r="C399" s="121"/>
      <c r="D399" s="121"/>
      <c r="E399" s="121"/>
      <c r="F399" s="121"/>
    </row>
    <row r="400" spans="1:6" x14ac:dyDescent="0.2">
      <c r="A400" s="121"/>
      <c r="B400" s="121"/>
      <c r="C400" s="121"/>
      <c r="D400" s="121"/>
      <c r="E400" s="121"/>
      <c r="F400" s="121"/>
    </row>
    <row r="401" spans="1:6" x14ac:dyDescent="0.2">
      <c r="A401" s="121"/>
      <c r="B401" s="121"/>
      <c r="C401" s="121"/>
      <c r="D401" s="121"/>
      <c r="E401" s="121"/>
      <c r="F401" s="121"/>
    </row>
    <row r="402" spans="1:6" x14ac:dyDescent="0.2">
      <c r="A402" s="121"/>
      <c r="B402" s="121"/>
      <c r="C402" s="121"/>
      <c r="D402" s="121"/>
      <c r="E402" s="121"/>
      <c r="F402" s="121"/>
    </row>
    <row r="403" spans="1:6" x14ac:dyDescent="0.2">
      <c r="A403" s="121"/>
      <c r="B403" s="121"/>
      <c r="C403" s="121"/>
      <c r="D403" s="121"/>
      <c r="E403" s="121"/>
      <c r="F403" s="121"/>
    </row>
    <row r="404" spans="1:6" x14ac:dyDescent="0.2">
      <c r="A404" s="121"/>
      <c r="B404" s="121"/>
      <c r="C404" s="121"/>
      <c r="D404" s="121"/>
      <c r="E404" s="121"/>
      <c r="F404" s="121"/>
    </row>
    <row r="405" spans="1:6" x14ac:dyDescent="0.2">
      <c r="A405" s="121"/>
      <c r="B405" s="121"/>
      <c r="C405" s="121"/>
      <c r="D405" s="121"/>
      <c r="E405" s="121"/>
      <c r="F405" s="121"/>
    </row>
    <row r="406" spans="1:6" x14ac:dyDescent="0.2">
      <c r="A406" s="121"/>
      <c r="B406" s="121"/>
      <c r="C406" s="121"/>
      <c r="D406" s="121"/>
      <c r="E406" s="121"/>
      <c r="F406" s="121"/>
    </row>
    <row r="407" spans="1:6" x14ac:dyDescent="0.2">
      <c r="A407" s="121"/>
      <c r="B407" s="121"/>
      <c r="C407" s="121"/>
      <c r="D407" s="121"/>
      <c r="E407" s="121"/>
      <c r="F407" s="121"/>
    </row>
    <row r="408" spans="1:6" x14ac:dyDescent="0.2">
      <c r="A408" s="121"/>
      <c r="B408" s="121"/>
      <c r="C408" s="121"/>
      <c r="D408" s="121"/>
      <c r="E408" s="121"/>
      <c r="F408" s="121"/>
    </row>
    <row r="409" spans="1:6" x14ac:dyDescent="0.2">
      <c r="A409" s="121"/>
      <c r="B409" s="121"/>
      <c r="C409" s="121"/>
      <c r="D409" s="121"/>
      <c r="E409" s="121"/>
      <c r="F409" s="121"/>
    </row>
    <row r="410" spans="1:6" x14ac:dyDescent="0.2">
      <c r="A410" s="121"/>
      <c r="B410" s="121"/>
      <c r="C410" s="121"/>
      <c r="D410" s="121"/>
      <c r="E410" s="121"/>
      <c r="F410" s="121"/>
    </row>
    <row r="411" spans="1:6" x14ac:dyDescent="0.2">
      <c r="A411" s="121"/>
      <c r="B411" s="121"/>
      <c r="C411" s="121"/>
      <c r="D411" s="121"/>
      <c r="E411" s="121"/>
      <c r="F411" s="121"/>
    </row>
    <row r="412" spans="1:6" x14ac:dyDescent="0.2">
      <c r="A412" s="121"/>
      <c r="B412" s="121"/>
      <c r="C412" s="121"/>
      <c r="D412" s="121"/>
      <c r="E412" s="121"/>
      <c r="F412" s="121"/>
    </row>
    <row r="413" spans="1:6" x14ac:dyDescent="0.2">
      <c r="A413" s="121"/>
      <c r="B413" s="121"/>
      <c r="C413" s="121"/>
      <c r="D413" s="121"/>
      <c r="E413" s="121"/>
      <c r="F413" s="121"/>
    </row>
    <row r="414" spans="1:6" x14ac:dyDescent="0.2">
      <c r="A414" s="121"/>
      <c r="B414" s="121"/>
      <c r="C414" s="121"/>
      <c r="D414" s="121"/>
      <c r="E414" s="121"/>
      <c r="F414" s="121"/>
    </row>
    <row r="415" spans="1:6" x14ac:dyDescent="0.2">
      <c r="A415" s="121"/>
      <c r="B415" s="121"/>
      <c r="C415" s="121"/>
      <c r="D415" s="121"/>
      <c r="E415" s="121"/>
      <c r="F415" s="121"/>
    </row>
    <row r="416" spans="1:6" x14ac:dyDescent="0.2">
      <c r="A416" s="121"/>
      <c r="B416" s="121"/>
      <c r="C416" s="121"/>
      <c r="D416" s="121"/>
      <c r="E416" s="121"/>
      <c r="F416" s="121"/>
    </row>
    <row r="417" spans="1:6" x14ac:dyDescent="0.2">
      <c r="A417" s="121"/>
      <c r="B417" s="121"/>
      <c r="C417" s="121"/>
      <c r="D417" s="121"/>
      <c r="E417" s="121"/>
      <c r="F417" s="121"/>
    </row>
    <row r="418" spans="1:6" x14ac:dyDescent="0.2">
      <c r="A418" s="121"/>
      <c r="B418" s="121"/>
      <c r="C418" s="121"/>
      <c r="D418" s="121"/>
      <c r="E418" s="121"/>
      <c r="F418" s="121"/>
    </row>
    <row r="419" spans="1:6" x14ac:dyDescent="0.2">
      <c r="A419" s="121"/>
      <c r="B419" s="121"/>
      <c r="C419" s="121"/>
      <c r="D419" s="121"/>
      <c r="E419" s="121"/>
      <c r="F419" s="121"/>
    </row>
    <row r="420" spans="1:6" x14ac:dyDescent="0.2">
      <c r="A420" s="121"/>
      <c r="B420" s="121"/>
      <c r="C420" s="121"/>
      <c r="D420" s="121"/>
      <c r="E420" s="121"/>
      <c r="F420" s="121"/>
    </row>
    <row r="421" spans="1:6" x14ac:dyDescent="0.2">
      <c r="A421" s="121"/>
      <c r="B421" s="121"/>
      <c r="C421" s="121"/>
      <c r="D421" s="121"/>
      <c r="E421" s="121"/>
      <c r="F421" s="121"/>
    </row>
    <row r="422" spans="1:6" x14ac:dyDescent="0.2">
      <c r="A422" s="121"/>
      <c r="B422" s="121"/>
      <c r="C422" s="121"/>
      <c r="D422" s="121"/>
      <c r="E422" s="121"/>
      <c r="F422" s="121"/>
    </row>
    <row r="423" spans="1:6" x14ac:dyDescent="0.2">
      <c r="A423" s="121"/>
      <c r="B423" s="121"/>
      <c r="C423" s="121"/>
      <c r="D423" s="121"/>
      <c r="E423" s="121"/>
      <c r="F423" s="121"/>
    </row>
    <row r="424" spans="1:6" x14ac:dyDescent="0.2">
      <c r="A424" s="121"/>
      <c r="B424" s="121"/>
      <c r="C424" s="121"/>
      <c r="D424" s="121"/>
      <c r="E424" s="121"/>
      <c r="F424" s="121"/>
    </row>
    <row r="425" spans="1:6" x14ac:dyDescent="0.2">
      <c r="A425" s="121"/>
      <c r="B425" s="121"/>
      <c r="C425" s="121"/>
      <c r="D425" s="121"/>
      <c r="E425" s="121"/>
      <c r="F425" s="121"/>
    </row>
    <row r="426" spans="1:6" x14ac:dyDescent="0.2">
      <c r="A426" s="121"/>
      <c r="B426" s="121"/>
      <c r="C426" s="121"/>
      <c r="D426" s="121"/>
      <c r="E426" s="121"/>
      <c r="F426" s="121"/>
    </row>
    <row r="427" spans="1:6" x14ac:dyDescent="0.2">
      <c r="A427" s="121"/>
      <c r="B427" s="121"/>
      <c r="C427" s="121"/>
      <c r="D427" s="121"/>
      <c r="E427" s="121"/>
      <c r="F427" s="121"/>
    </row>
    <row r="428" spans="1:6" x14ac:dyDescent="0.2">
      <c r="A428" s="121"/>
      <c r="B428" s="121"/>
      <c r="C428" s="121"/>
      <c r="D428" s="121"/>
      <c r="E428" s="121"/>
      <c r="F428" s="121"/>
    </row>
    <row r="429" spans="1:6" x14ac:dyDescent="0.2">
      <c r="A429" s="121"/>
      <c r="B429" s="121"/>
      <c r="C429" s="121"/>
      <c r="D429" s="121"/>
      <c r="E429" s="121"/>
      <c r="F429" s="121"/>
    </row>
    <row r="430" spans="1:6" x14ac:dyDescent="0.2">
      <c r="A430" s="121"/>
      <c r="B430" s="121"/>
      <c r="C430" s="121"/>
      <c r="D430" s="121"/>
      <c r="E430" s="121"/>
      <c r="F430" s="121"/>
    </row>
    <row r="431" spans="1:6" x14ac:dyDescent="0.2">
      <c r="A431" s="121"/>
      <c r="B431" s="121"/>
      <c r="C431" s="121"/>
      <c r="D431" s="121"/>
      <c r="E431" s="121"/>
      <c r="F431" s="121"/>
    </row>
    <row r="432" spans="1:6" x14ac:dyDescent="0.2">
      <c r="A432" s="121"/>
      <c r="B432" s="121"/>
      <c r="C432" s="121"/>
      <c r="D432" s="121"/>
      <c r="E432" s="121"/>
      <c r="F432" s="121"/>
    </row>
    <row r="433" spans="1:6" x14ac:dyDescent="0.2">
      <c r="A433" s="121"/>
      <c r="B433" s="121"/>
      <c r="C433" s="121"/>
      <c r="D433" s="121"/>
      <c r="E433" s="121"/>
      <c r="F433" s="121"/>
    </row>
    <row r="434" spans="1:6" x14ac:dyDescent="0.2">
      <c r="A434" s="121"/>
      <c r="B434" s="121"/>
      <c r="C434" s="121"/>
      <c r="D434" s="121"/>
      <c r="E434" s="121"/>
      <c r="F434" s="121"/>
    </row>
    <row r="435" spans="1:6" x14ac:dyDescent="0.2">
      <c r="A435" s="121"/>
      <c r="B435" s="121"/>
      <c r="C435" s="121"/>
      <c r="D435" s="121"/>
      <c r="E435" s="121"/>
      <c r="F435" s="121"/>
    </row>
    <row r="436" spans="1:6" x14ac:dyDescent="0.2">
      <c r="A436" s="121"/>
      <c r="B436" s="121"/>
      <c r="C436" s="121"/>
      <c r="D436" s="121"/>
      <c r="E436" s="121"/>
      <c r="F436" s="121"/>
    </row>
    <row r="437" spans="1:6" x14ac:dyDescent="0.2">
      <c r="A437" s="121"/>
      <c r="B437" s="121"/>
      <c r="C437" s="121"/>
      <c r="D437" s="121"/>
      <c r="E437" s="121"/>
      <c r="F437" s="121"/>
    </row>
    <row r="438" spans="1:6" x14ac:dyDescent="0.2">
      <c r="A438" s="121"/>
      <c r="B438" s="121"/>
      <c r="C438" s="121"/>
      <c r="D438" s="121"/>
      <c r="E438" s="121"/>
      <c r="F438" s="121"/>
    </row>
    <row r="439" spans="1:6" x14ac:dyDescent="0.2">
      <c r="A439" s="121"/>
      <c r="B439" s="121"/>
      <c r="C439" s="121"/>
      <c r="D439" s="121"/>
      <c r="E439" s="121"/>
      <c r="F439" s="121"/>
    </row>
    <row r="440" spans="1:6" x14ac:dyDescent="0.2">
      <c r="A440" s="121"/>
      <c r="B440" s="121"/>
      <c r="C440" s="121"/>
      <c r="D440" s="121"/>
      <c r="E440" s="121"/>
      <c r="F440" s="121"/>
    </row>
    <row r="441" spans="1:6" x14ac:dyDescent="0.2">
      <c r="A441" s="121"/>
      <c r="B441" s="121"/>
      <c r="C441" s="121"/>
      <c r="D441" s="121"/>
      <c r="E441" s="121"/>
      <c r="F441" s="121"/>
    </row>
    <row r="442" spans="1:6" x14ac:dyDescent="0.2">
      <c r="A442" s="121"/>
      <c r="B442" s="121"/>
      <c r="C442" s="121"/>
      <c r="D442" s="121"/>
      <c r="E442" s="121"/>
      <c r="F442" s="121"/>
    </row>
    <row r="443" spans="1:6" x14ac:dyDescent="0.2">
      <c r="A443" s="121"/>
      <c r="B443" s="121"/>
      <c r="C443" s="121"/>
      <c r="D443" s="121"/>
      <c r="E443" s="121"/>
      <c r="F443" s="121"/>
    </row>
    <row r="444" spans="1:6" x14ac:dyDescent="0.2">
      <c r="A444" s="121"/>
      <c r="B444" s="121"/>
      <c r="C444" s="121"/>
      <c r="D444" s="121"/>
      <c r="E444" s="121"/>
      <c r="F444" s="121"/>
    </row>
    <row r="445" spans="1:6" x14ac:dyDescent="0.2">
      <c r="A445" s="121"/>
      <c r="B445" s="121"/>
      <c r="C445" s="121"/>
      <c r="D445" s="121"/>
      <c r="E445" s="121"/>
      <c r="F445" s="121"/>
    </row>
    <row r="446" spans="1:6" x14ac:dyDescent="0.2">
      <c r="A446" s="121"/>
      <c r="B446" s="121"/>
      <c r="C446" s="121"/>
      <c r="D446" s="121"/>
      <c r="E446" s="121"/>
      <c r="F446" s="121"/>
    </row>
    <row r="447" spans="1:6" x14ac:dyDescent="0.2">
      <c r="A447" s="121"/>
      <c r="B447" s="121"/>
      <c r="C447" s="121"/>
      <c r="D447" s="121"/>
      <c r="E447" s="121"/>
      <c r="F447" s="121"/>
    </row>
    <row r="448" spans="1:6" x14ac:dyDescent="0.2">
      <c r="A448" s="121"/>
      <c r="B448" s="121"/>
      <c r="C448" s="121"/>
      <c r="D448" s="121"/>
      <c r="E448" s="121"/>
      <c r="F448" s="121"/>
    </row>
    <row r="449" spans="1:6" x14ac:dyDescent="0.2">
      <c r="A449" s="121"/>
      <c r="B449" s="121"/>
      <c r="C449" s="121"/>
      <c r="D449" s="121"/>
      <c r="E449" s="121"/>
      <c r="F449" s="121"/>
    </row>
    <row r="450" spans="1:6" x14ac:dyDescent="0.2">
      <c r="A450" s="121"/>
      <c r="B450" s="121"/>
      <c r="C450" s="121"/>
      <c r="D450" s="121"/>
      <c r="E450" s="121"/>
      <c r="F450" s="121"/>
    </row>
    <row r="451" spans="1:6" x14ac:dyDescent="0.2">
      <c r="A451" s="121"/>
      <c r="B451" s="121"/>
      <c r="C451" s="121"/>
      <c r="D451" s="121"/>
      <c r="E451" s="121"/>
      <c r="F451" s="121"/>
    </row>
    <row r="452" spans="1:6" x14ac:dyDescent="0.2">
      <c r="A452" s="121"/>
      <c r="B452" s="121"/>
      <c r="C452" s="121"/>
      <c r="D452" s="121"/>
      <c r="E452" s="121"/>
      <c r="F452" s="121"/>
    </row>
    <row r="453" spans="1:6" x14ac:dyDescent="0.2">
      <c r="A453" s="121"/>
      <c r="B453" s="121"/>
      <c r="C453" s="121"/>
      <c r="D453" s="121"/>
      <c r="E453" s="121"/>
      <c r="F453" s="121"/>
    </row>
    <row r="454" spans="1:6" x14ac:dyDescent="0.2">
      <c r="A454" s="121"/>
      <c r="B454" s="121"/>
      <c r="C454" s="121"/>
      <c r="D454" s="121"/>
      <c r="E454" s="121"/>
      <c r="F454" s="121"/>
    </row>
    <row r="455" spans="1:6" x14ac:dyDescent="0.2">
      <c r="A455" s="121"/>
      <c r="B455" s="121"/>
      <c r="C455" s="121"/>
      <c r="D455" s="121"/>
      <c r="E455" s="121"/>
      <c r="F455" s="121"/>
    </row>
    <row r="456" spans="1:6" x14ac:dyDescent="0.2">
      <c r="A456" s="121"/>
      <c r="B456" s="121"/>
      <c r="C456" s="121"/>
      <c r="D456" s="121"/>
      <c r="E456" s="121"/>
      <c r="F456" s="121"/>
    </row>
    <row r="457" spans="1:6" x14ac:dyDescent="0.2">
      <c r="A457" s="121"/>
      <c r="B457" s="121"/>
      <c r="C457" s="121"/>
      <c r="D457" s="121"/>
      <c r="E457" s="121"/>
      <c r="F457" s="121"/>
    </row>
    <row r="458" spans="1:6" x14ac:dyDescent="0.2">
      <c r="A458" s="121"/>
      <c r="B458" s="121"/>
      <c r="C458" s="121"/>
      <c r="D458" s="121"/>
      <c r="E458" s="121"/>
      <c r="F458" s="121"/>
    </row>
    <row r="459" spans="1:6" x14ac:dyDescent="0.2">
      <c r="A459" s="121"/>
      <c r="B459" s="121"/>
      <c r="C459" s="121"/>
      <c r="D459" s="121"/>
      <c r="E459" s="121"/>
      <c r="F459" s="121"/>
    </row>
    <row r="460" spans="1:6" x14ac:dyDescent="0.2">
      <c r="A460" s="121"/>
      <c r="B460" s="121"/>
      <c r="C460" s="121"/>
      <c r="D460" s="121"/>
      <c r="E460" s="121"/>
      <c r="F460" s="121"/>
    </row>
    <row r="461" spans="1:6" x14ac:dyDescent="0.2">
      <c r="A461" s="121"/>
      <c r="B461" s="121"/>
      <c r="C461" s="121"/>
      <c r="D461" s="121"/>
      <c r="E461" s="121"/>
      <c r="F461" s="121"/>
    </row>
    <row r="462" spans="1:6" x14ac:dyDescent="0.2">
      <c r="A462" s="121"/>
      <c r="B462" s="121"/>
      <c r="C462" s="121"/>
      <c r="D462" s="121"/>
      <c r="E462" s="121"/>
      <c r="F462" s="121"/>
    </row>
    <row r="463" spans="1:6" x14ac:dyDescent="0.2">
      <c r="A463" s="121"/>
      <c r="B463" s="121"/>
      <c r="C463" s="121"/>
      <c r="D463" s="121"/>
      <c r="E463" s="121"/>
      <c r="F463" s="121"/>
    </row>
    <row r="464" spans="1:6" x14ac:dyDescent="0.2">
      <c r="A464" s="121"/>
      <c r="B464" s="121"/>
      <c r="C464" s="121"/>
      <c r="D464" s="121"/>
      <c r="E464" s="121"/>
      <c r="F464" s="121"/>
    </row>
    <row r="465" spans="1:6" x14ac:dyDescent="0.2">
      <c r="A465" s="121"/>
      <c r="B465" s="121"/>
      <c r="C465" s="121"/>
      <c r="D465" s="121"/>
      <c r="E465" s="121"/>
      <c r="F465" s="121"/>
    </row>
    <row r="466" spans="1:6" x14ac:dyDescent="0.2">
      <c r="A466" s="121"/>
      <c r="B466" s="121"/>
      <c r="C466" s="121"/>
      <c r="D466" s="121"/>
      <c r="E466" s="121"/>
      <c r="F466" s="121"/>
    </row>
    <row r="467" spans="1:6" x14ac:dyDescent="0.2">
      <c r="A467" s="121"/>
      <c r="B467" s="121"/>
      <c r="C467" s="121"/>
      <c r="D467" s="121"/>
      <c r="E467" s="121"/>
      <c r="F467" s="121"/>
    </row>
    <row r="468" spans="1:6" x14ac:dyDescent="0.2">
      <c r="A468" s="121"/>
      <c r="B468" s="121"/>
      <c r="C468" s="121"/>
      <c r="D468" s="121"/>
      <c r="E468" s="121"/>
      <c r="F468" s="121"/>
    </row>
    <row r="469" spans="1:6" x14ac:dyDescent="0.2">
      <c r="A469" s="121"/>
      <c r="B469" s="121"/>
      <c r="C469" s="121"/>
      <c r="D469" s="121"/>
      <c r="E469" s="121"/>
      <c r="F469" s="121"/>
    </row>
    <row r="470" spans="1:6" x14ac:dyDescent="0.2">
      <c r="A470" s="121"/>
      <c r="B470" s="121"/>
      <c r="C470" s="121"/>
      <c r="D470" s="121"/>
      <c r="E470" s="121"/>
      <c r="F470" s="121"/>
    </row>
    <row r="471" spans="1:6" x14ac:dyDescent="0.2">
      <c r="A471" s="121"/>
      <c r="B471" s="121"/>
      <c r="C471" s="121"/>
      <c r="D471" s="121"/>
      <c r="E471" s="121"/>
      <c r="F471" s="121"/>
    </row>
    <row r="472" spans="1:6" x14ac:dyDescent="0.2">
      <c r="A472" s="121"/>
      <c r="B472" s="121"/>
      <c r="C472" s="121"/>
      <c r="D472" s="121"/>
      <c r="E472" s="121"/>
      <c r="F472" s="121"/>
    </row>
    <row r="473" spans="1:6" x14ac:dyDescent="0.2">
      <c r="A473" s="121"/>
      <c r="B473" s="121"/>
      <c r="C473" s="121"/>
      <c r="D473" s="121"/>
      <c r="E473" s="121"/>
      <c r="F473" s="121"/>
    </row>
    <row r="474" spans="1:6" x14ac:dyDescent="0.2">
      <c r="A474" s="121"/>
      <c r="B474" s="121"/>
      <c r="C474" s="121"/>
      <c r="D474" s="121"/>
      <c r="E474" s="121"/>
      <c r="F474" s="121"/>
    </row>
    <row r="475" spans="1:6" x14ac:dyDescent="0.2">
      <c r="A475" s="121"/>
      <c r="B475" s="121"/>
      <c r="C475" s="121"/>
      <c r="D475" s="121"/>
      <c r="E475" s="121"/>
      <c r="F475" s="121"/>
    </row>
    <row r="476" spans="1:6" x14ac:dyDescent="0.2">
      <c r="A476" s="121"/>
      <c r="B476" s="121"/>
      <c r="C476" s="121"/>
      <c r="D476" s="121"/>
      <c r="E476" s="121"/>
      <c r="F476" s="121"/>
    </row>
    <row r="477" spans="1:6" x14ac:dyDescent="0.2">
      <c r="A477" s="121"/>
      <c r="B477" s="121"/>
      <c r="C477" s="121"/>
      <c r="D477" s="121"/>
      <c r="E477" s="121"/>
      <c r="F477" s="121"/>
    </row>
    <row r="478" spans="1:6" x14ac:dyDescent="0.2">
      <c r="A478" s="121"/>
      <c r="B478" s="121"/>
      <c r="C478" s="121"/>
      <c r="D478" s="121"/>
      <c r="E478" s="121"/>
      <c r="F478" s="121"/>
    </row>
    <row r="479" spans="1:6" x14ac:dyDescent="0.2">
      <c r="A479" s="121"/>
      <c r="B479" s="121"/>
      <c r="C479" s="121"/>
      <c r="D479" s="121"/>
      <c r="E479" s="121"/>
      <c r="F479" s="121"/>
    </row>
    <row r="480" spans="1:6" x14ac:dyDescent="0.2">
      <c r="A480" s="121"/>
      <c r="B480" s="121"/>
      <c r="C480" s="121"/>
      <c r="D480" s="121"/>
      <c r="E480" s="121"/>
      <c r="F480" s="121"/>
    </row>
    <row r="481" spans="1:6" x14ac:dyDescent="0.2">
      <c r="A481" s="121"/>
      <c r="B481" s="121"/>
      <c r="C481" s="121"/>
      <c r="D481" s="121"/>
      <c r="E481" s="121"/>
      <c r="F481" s="121"/>
    </row>
    <row r="482" spans="1:6" x14ac:dyDescent="0.2">
      <c r="A482" s="121"/>
      <c r="B482" s="121"/>
      <c r="C482" s="121"/>
      <c r="D482" s="121"/>
      <c r="E482" s="121"/>
      <c r="F482" s="121"/>
    </row>
    <row r="483" spans="1:6" x14ac:dyDescent="0.2">
      <c r="A483" s="121"/>
      <c r="B483" s="121"/>
      <c r="C483" s="121"/>
      <c r="D483" s="121"/>
      <c r="E483" s="121"/>
      <c r="F483" s="121"/>
    </row>
    <row r="484" spans="1:6" x14ac:dyDescent="0.2">
      <c r="A484" s="121"/>
      <c r="B484" s="121"/>
      <c r="C484" s="121"/>
      <c r="D484" s="121"/>
      <c r="E484" s="121"/>
      <c r="F484" s="121"/>
    </row>
    <row r="485" spans="1:6" x14ac:dyDescent="0.2">
      <c r="A485" s="121"/>
      <c r="B485" s="121"/>
      <c r="C485" s="121"/>
      <c r="D485" s="121"/>
      <c r="E485" s="121"/>
      <c r="F485" s="121"/>
    </row>
    <row r="486" spans="1:6" x14ac:dyDescent="0.2">
      <c r="A486" s="121"/>
      <c r="B486" s="121"/>
      <c r="C486" s="121"/>
      <c r="D486" s="121"/>
      <c r="E486" s="121"/>
      <c r="F486" s="121"/>
    </row>
    <row r="487" spans="1:6" x14ac:dyDescent="0.2">
      <c r="A487" s="121"/>
      <c r="B487" s="121"/>
      <c r="C487" s="121"/>
      <c r="D487" s="121"/>
      <c r="E487" s="121"/>
      <c r="F487" s="121"/>
    </row>
    <row r="488" spans="1:6" x14ac:dyDescent="0.2">
      <c r="A488" s="121"/>
      <c r="B488" s="121"/>
      <c r="C488" s="121"/>
      <c r="D488" s="121"/>
      <c r="E488" s="121"/>
      <c r="F488" s="121"/>
    </row>
    <row r="489" spans="1:6" x14ac:dyDescent="0.2">
      <c r="A489" s="121"/>
      <c r="B489" s="121"/>
      <c r="C489" s="121"/>
      <c r="D489" s="121"/>
      <c r="E489" s="121"/>
      <c r="F489" s="121"/>
    </row>
    <row r="490" spans="1:6" x14ac:dyDescent="0.2">
      <c r="A490" s="121"/>
      <c r="B490" s="121"/>
      <c r="C490" s="121"/>
      <c r="D490" s="121"/>
      <c r="E490" s="121"/>
      <c r="F490" s="121"/>
    </row>
    <row r="491" spans="1:6" x14ac:dyDescent="0.2">
      <c r="A491" s="121"/>
      <c r="B491" s="121"/>
      <c r="C491" s="121"/>
      <c r="D491" s="121"/>
      <c r="E491" s="121"/>
      <c r="F491" s="121"/>
    </row>
    <row r="492" spans="1:6" x14ac:dyDescent="0.2">
      <c r="A492" s="121"/>
      <c r="B492" s="121"/>
      <c r="C492" s="121"/>
      <c r="D492" s="121"/>
      <c r="E492" s="121"/>
      <c r="F492" s="121"/>
    </row>
    <row r="493" spans="1:6" x14ac:dyDescent="0.2">
      <c r="A493" s="121"/>
      <c r="B493" s="121"/>
      <c r="C493" s="121"/>
      <c r="D493" s="121"/>
      <c r="E493" s="121"/>
      <c r="F493" s="121"/>
    </row>
    <row r="494" spans="1:6" x14ac:dyDescent="0.2">
      <c r="A494" s="121"/>
      <c r="B494" s="121"/>
      <c r="C494" s="121"/>
      <c r="D494" s="121"/>
      <c r="E494" s="121"/>
      <c r="F494" s="121"/>
    </row>
    <row r="495" spans="1:6" x14ac:dyDescent="0.2">
      <c r="A495" s="121"/>
      <c r="B495" s="121"/>
      <c r="C495" s="121"/>
      <c r="D495" s="121"/>
      <c r="E495" s="121"/>
      <c r="F495" s="121"/>
    </row>
    <row r="496" spans="1:6" x14ac:dyDescent="0.2">
      <c r="A496" s="121"/>
      <c r="B496" s="121"/>
      <c r="C496" s="121"/>
      <c r="D496" s="121"/>
      <c r="E496" s="121"/>
      <c r="F496" s="121"/>
    </row>
    <row r="497" spans="1:6" x14ac:dyDescent="0.2">
      <c r="A497" s="121"/>
      <c r="B497" s="121"/>
      <c r="C497" s="121"/>
      <c r="D497" s="121"/>
      <c r="E497" s="121"/>
      <c r="F497" s="121"/>
    </row>
    <row r="498" spans="1:6" x14ac:dyDescent="0.2">
      <c r="A498" s="121"/>
      <c r="B498" s="121"/>
      <c r="C498" s="121"/>
      <c r="D498" s="121"/>
      <c r="E498" s="121"/>
      <c r="F498" s="121"/>
    </row>
    <row r="499" spans="1:6" x14ac:dyDescent="0.2">
      <c r="A499" s="121"/>
      <c r="B499" s="121"/>
      <c r="C499" s="121"/>
      <c r="D499" s="121"/>
      <c r="E499" s="121"/>
      <c r="F499" s="121"/>
    </row>
    <row r="500" spans="1:6" x14ac:dyDescent="0.2">
      <c r="A500" s="121"/>
      <c r="B500" s="121"/>
      <c r="C500" s="121"/>
      <c r="D500" s="121"/>
      <c r="E500" s="121"/>
      <c r="F500" s="121"/>
    </row>
    <row r="501" spans="1:6" x14ac:dyDescent="0.2">
      <c r="A501" s="121"/>
      <c r="B501" s="121"/>
      <c r="C501" s="121"/>
      <c r="D501" s="121"/>
      <c r="E501" s="121"/>
      <c r="F501" s="121"/>
    </row>
    <row r="502" spans="1:6" x14ac:dyDescent="0.2">
      <c r="A502" s="121"/>
      <c r="B502" s="121"/>
      <c r="C502" s="121"/>
      <c r="D502" s="121"/>
      <c r="E502" s="121"/>
      <c r="F502" s="121"/>
    </row>
    <row r="503" spans="1:6" x14ac:dyDescent="0.2">
      <c r="A503" s="121"/>
      <c r="B503" s="121"/>
      <c r="C503" s="121"/>
      <c r="D503" s="121"/>
      <c r="E503" s="121"/>
      <c r="F503" s="121"/>
    </row>
    <row r="504" spans="1:6" x14ac:dyDescent="0.2">
      <c r="A504" s="121"/>
      <c r="B504" s="121"/>
      <c r="C504" s="121"/>
      <c r="D504" s="121"/>
      <c r="E504" s="121"/>
      <c r="F504" s="121"/>
    </row>
    <row r="505" spans="1:6" x14ac:dyDescent="0.2">
      <c r="A505" s="121"/>
      <c r="B505" s="121"/>
      <c r="C505" s="121"/>
      <c r="D505" s="121"/>
      <c r="E505" s="121"/>
      <c r="F505" s="121"/>
    </row>
    <row r="506" spans="1:6" x14ac:dyDescent="0.2">
      <c r="A506" s="121"/>
      <c r="B506" s="121"/>
      <c r="C506" s="121"/>
      <c r="D506" s="121"/>
      <c r="E506" s="121"/>
      <c r="F506" s="121"/>
    </row>
    <row r="507" spans="1:6" x14ac:dyDescent="0.2">
      <c r="A507" s="121"/>
      <c r="B507" s="121"/>
      <c r="C507" s="121"/>
      <c r="D507" s="121"/>
      <c r="E507" s="121"/>
      <c r="F507" s="121"/>
    </row>
    <row r="508" spans="1:6" x14ac:dyDescent="0.2">
      <c r="A508" s="121"/>
      <c r="B508" s="121"/>
      <c r="C508" s="121"/>
      <c r="D508" s="121"/>
      <c r="E508" s="121"/>
      <c r="F508" s="121"/>
    </row>
    <row r="509" spans="1:6" x14ac:dyDescent="0.2">
      <c r="A509" s="121"/>
      <c r="B509" s="121"/>
      <c r="C509" s="121"/>
      <c r="D509" s="121"/>
      <c r="E509" s="121"/>
      <c r="F509" s="121"/>
    </row>
    <row r="510" spans="1:6" x14ac:dyDescent="0.2">
      <c r="A510" s="121"/>
      <c r="B510" s="121"/>
      <c r="C510" s="121"/>
      <c r="D510" s="121"/>
      <c r="E510" s="121"/>
      <c r="F510" s="121"/>
    </row>
    <row r="511" spans="1:6" x14ac:dyDescent="0.2">
      <c r="A511" s="121"/>
      <c r="B511" s="121"/>
      <c r="C511" s="121"/>
      <c r="D511" s="121"/>
      <c r="E511" s="121"/>
      <c r="F511" s="121"/>
    </row>
    <row r="512" spans="1:6" x14ac:dyDescent="0.2">
      <c r="A512" s="121"/>
      <c r="B512" s="121"/>
      <c r="C512" s="121"/>
      <c r="D512" s="121"/>
      <c r="E512" s="121"/>
      <c r="F512" s="121"/>
    </row>
    <row r="513" spans="1:6" x14ac:dyDescent="0.2">
      <c r="A513" s="121"/>
      <c r="B513" s="121"/>
      <c r="C513" s="121"/>
      <c r="D513" s="121"/>
      <c r="E513" s="121"/>
      <c r="F513" s="121"/>
    </row>
    <row r="514" spans="1:6" x14ac:dyDescent="0.2">
      <c r="A514" s="121"/>
      <c r="B514" s="121"/>
      <c r="C514" s="121"/>
      <c r="D514" s="121"/>
      <c r="E514" s="121"/>
      <c r="F514" s="121"/>
    </row>
    <row r="515" spans="1:6" x14ac:dyDescent="0.2">
      <c r="A515" s="121"/>
      <c r="B515" s="121"/>
      <c r="C515" s="121"/>
      <c r="D515" s="121"/>
      <c r="E515" s="121"/>
      <c r="F515" s="121"/>
    </row>
    <row r="516" spans="1:6" x14ac:dyDescent="0.2">
      <c r="A516" s="121"/>
      <c r="B516" s="121"/>
      <c r="C516" s="121"/>
      <c r="D516" s="121"/>
      <c r="E516" s="121"/>
      <c r="F516" s="121"/>
    </row>
    <row r="517" spans="1:6" x14ac:dyDescent="0.2">
      <c r="A517" s="121"/>
      <c r="B517" s="121"/>
      <c r="C517" s="121"/>
      <c r="D517" s="121"/>
      <c r="E517" s="121"/>
      <c r="F517" s="121"/>
    </row>
    <row r="518" spans="1:6" x14ac:dyDescent="0.2">
      <c r="A518" s="121"/>
      <c r="B518" s="121"/>
      <c r="C518" s="121"/>
      <c r="D518" s="121"/>
      <c r="E518" s="121"/>
      <c r="F518" s="121"/>
    </row>
    <row r="519" spans="1:6" x14ac:dyDescent="0.2">
      <c r="A519" s="121"/>
      <c r="B519" s="121"/>
      <c r="C519" s="121"/>
      <c r="D519" s="121"/>
      <c r="E519" s="121"/>
      <c r="F519" s="121"/>
    </row>
    <row r="520" spans="1:6" x14ac:dyDescent="0.2">
      <c r="A520" s="121"/>
      <c r="B520" s="121"/>
      <c r="C520" s="121"/>
      <c r="D520" s="121"/>
      <c r="E520" s="121"/>
      <c r="F520" s="121"/>
    </row>
    <row r="521" spans="1:6" x14ac:dyDescent="0.2">
      <c r="A521" s="121"/>
      <c r="B521" s="121"/>
      <c r="C521" s="121"/>
      <c r="D521" s="121"/>
      <c r="E521" s="121"/>
      <c r="F521" s="121"/>
    </row>
    <row r="522" spans="1:6" x14ac:dyDescent="0.2">
      <c r="A522" s="121"/>
      <c r="B522" s="121"/>
      <c r="C522" s="121"/>
      <c r="D522" s="121"/>
      <c r="E522" s="121"/>
      <c r="F522" s="121"/>
    </row>
    <row r="523" spans="1:6" x14ac:dyDescent="0.2">
      <c r="A523" s="121"/>
      <c r="B523" s="121"/>
      <c r="C523" s="121"/>
      <c r="D523" s="121"/>
      <c r="E523" s="121"/>
      <c r="F523" s="121"/>
    </row>
    <row r="524" spans="1:6" x14ac:dyDescent="0.2">
      <c r="A524" s="121"/>
      <c r="B524" s="121"/>
      <c r="C524" s="121"/>
      <c r="D524" s="121"/>
      <c r="E524" s="121"/>
      <c r="F524" s="121"/>
    </row>
    <row r="525" spans="1:6" x14ac:dyDescent="0.2">
      <c r="A525" s="121"/>
      <c r="B525" s="121"/>
      <c r="C525" s="121"/>
      <c r="D525" s="121"/>
      <c r="E525" s="121"/>
      <c r="F525" s="121"/>
    </row>
    <row r="526" spans="1:6" x14ac:dyDescent="0.2">
      <c r="A526" s="121"/>
      <c r="B526" s="121"/>
      <c r="C526" s="121"/>
      <c r="D526" s="121"/>
      <c r="E526" s="121"/>
      <c r="F526" s="121"/>
    </row>
    <row r="527" spans="1:6" x14ac:dyDescent="0.2">
      <c r="A527" s="121"/>
      <c r="B527" s="121"/>
      <c r="C527" s="121"/>
      <c r="D527" s="121"/>
      <c r="E527" s="121"/>
      <c r="F527" s="121"/>
    </row>
    <row r="528" spans="1:6" x14ac:dyDescent="0.2">
      <c r="A528" s="121"/>
      <c r="B528" s="121"/>
      <c r="C528" s="121"/>
      <c r="D528" s="121"/>
      <c r="E528" s="121"/>
      <c r="F528" s="121"/>
    </row>
    <row r="529" spans="1:6" x14ac:dyDescent="0.2">
      <c r="A529" s="121"/>
      <c r="B529" s="121"/>
      <c r="C529" s="121"/>
      <c r="D529" s="121"/>
      <c r="E529" s="121"/>
      <c r="F529" s="121"/>
    </row>
    <row r="530" spans="1:6" x14ac:dyDescent="0.2">
      <c r="A530" s="121"/>
      <c r="B530" s="121"/>
      <c r="C530" s="121"/>
      <c r="D530" s="121"/>
      <c r="E530" s="121"/>
      <c r="F530" s="121"/>
    </row>
    <row r="531" spans="1:6" x14ac:dyDescent="0.2">
      <c r="A531" s="121"/>
      <c r="B531" s="121"/>
      <c r="C531" s="121"/>
      <c r="D531" s="121"/>
      <c r="E531" s="121"/>
      <c r="F531" s="121"/>
    </row>
    <row r="532" spans="1:6" x14ac:dyDescent="0.2">
      <c r="A532" s="121"/>
      <c r="B532" s="121"/>
      <c r="C532" s="121"/>
      <c r="D532" s="121"/>
      <c r="E532" s="121"/>
      <c r="F532" s="121"/>
    </row>
    <row r="533" spans="1:6" x14ac:dyDescent="0.2">
      <c r="A533" s="121"/>
      <c r="B533" s="121"/>
      <c r="C533" s="121"/>
      <c r="D533" s="121"/>
      <c r="E533" s="121"/>
      <c r="F533" s="121"/>
    </row>
    <row r="534" spans="1:6" x14ac:dyDescent="0.2">
      <c r="A534" s="121"/>
      <c r="B534" s="121"/>
      <c r="C534" s="121"/>
      <c r="D534" s="121"/>
      <c r="E534" s="121"/>
      <c r="F534" s="121"/>
    </row>
    <row r="535" spans="1:6" x14ac:dyDescent="0.2">
      <c r="A535" s="121"/>
      <c r="B535" s="121"/>
      <c r="C535" s="121"/>
      <c r="D535" s="121"/>
      <c r="E535" s="121"/>
      <c r="F535" s="121"/>
    </row>
    <row r="536" spans="1:6" x14ac:dyDescent="0.2">
      <c r="A536" s="121"/>
      <c r="B536" s="121"/>
      <c r="C536" s="121"/>
      <c r="D536" s="121"/>
      <c r="E536" s="121"/>
      <c r="F536" s="121"/>
    </row>
    <row r="537" spans="1:6" x14ac:dyDescent="0.2">
      <c r="A537" s="121"/>
      <c r="B537" s="121"/>
      <c r="C537" s="121"/>
      <c r="D537" s="121"/>
      <c r="E537" s="121"/>
      <c r="F537" s="121"/>
    </row>
    <row r="538" spans="1:6" x14ac:dyDescent="0.2">
      <c r="A538" s="121"/>
      <c r="B538" s="121"/>
      <c r="C538" s="121"/>
      <c r="D538" s="121"/>
      <c r="E538" s="121"/>
      <c r="F538" s="121"/>
    </row>
    <row r="539" spans="1:6" x14ac:dyDescent="0.2">
      <c r="A539" s="121"/>
      <c r="B539" s="121"/>
      <c r="C539" s="121"/>
      <c r="D539" s="121"/>
      <c r="E539" s="121"/>
      <c r="F539" s="121"/>
    </row>
    <row r="540" spans="1:6" x14ac:dyDescent="0.2">
      <c r="A540" s="121"/>
      <c r="B540" s="121"/>
      <c r="C540" s="121"/>
      <c r="D540" s="121"/>
      <c r="E540" s="121"/>
      <c r="F540" s="121"/>
    </row>
    <row r="541" spans="1:6" x14ac:dyDescent="0.2">
      <c r="A541" s="121"/>
      <c r="B541" s="121"/>
      <c r="C541" s="121"/>
      <c r="D541" s="121"/>
      <c r="E541" s="121"/>
      <c r="F541" s="121"/>
    </row>
    <row r="542" spans="1:6" x14ac:dyDescent="0.2">
      <c r="A542" s="121"/>
      <c r="B542" s="121"/>
      <c r="C542" s="121"/>
      <c r="D542" s="121"/>
      <c r="E542" s="121"/>
      <c r="F542" s="121"/>
    </row>
    <row r="543" spans="1:6" x14ac:dyDescent="0.2">
      <c r="A543" s="121"/>
      <c r="B543" s="121"/>
      <c r="C543" s="121"/>
      <c r="D543" s="121"/>
      <c r="E543" s="121"/>
      <c r="F543" s="121"/>
    </row>
    <row r="544" spans="1:6" x14ac:dyDescent="0.2">
      <c r="A544" s="121"/>
      <c r="B544" s="121"/>
      <c r="C544" s="121"/>
      <c r="D544" s="121"/>
      <c r="E544" s="121"/>
      <c r="F544" s="121"/>
    </row>
    <row r="545" spans="1:6" x14ac:dyDescent="0.2">
      <c r="A545" s="121"/>
      <c r="B545" s="121"/>
      <c r="C545" s="121"/>
      <c r="D545" s="121"/>
      <c r="E545" s="121"/>
      <c r="F545" s="121"/>
    </row>
    <row r="546" spans="1:6" x14ac:dyDescent="0.2">
      <c r="A546" s="121"/>
      <c r="B546" s="121"/>
      <c r="C546" s="121"/>
      <c r="D546" s="121"/>
      <c r="E546" s="121"/>
      <c r="F546" s="121"/>
    </row>
    <row r="547" spans="1:6" x14ac:dyDescent="0.2">
      <c r="A547" s="121"/>
      <c r="B547" s="121"/>
      <c r="C547" s="121"/>
      <c r="D547" s="121"/>
      <c r="E547" s="121"/>
      <c r="F547" s="121"/>
    </row>
    <row r="548" spans="1:6" x14ac:dyDescent="0.2">
      <c r="A548" s="121"/>
      <c r="B548" s="121"/>
      <c r="C548" s="121"/>
      <c r="D548" s="121"/>
      <c r="E548" s="121"/>
      <c r="F548" s="121"/>
    </row>
    <row r="549" spans="1:6" x14ac:dyDescent="0.2">
      <c r="A549" s="121"/>
      <c r="B549" s="121"/>
      <c r="C549" s="121"/>
      <c r="D549" s="121"/>
      <c r="E549" s="121"/>
      <c r="F549" s="121"/>
    </row>
    <row r="550" spans="1:6" x14ac:dyDescent="0.2">
      <c r="A550" s="121"/>
      <c r="B550" s="121"/>
      <c r="C550" s="121"/>
      <c r="D550" s="121"/>
      <c r="E550" s="121"/>
      <c r="F550" s="121"/>
    </row>
    <row r="551" spans="1:6" x14ac:dyDescent="0.2">
      <c r="A551" s="121"/>
      <c r="B551" s="121"/>
      <c r="C551" s="121"/>
      <c r="D551" s="121"/>
      <c r="E551" s="121"/>
      <c r="F551" s="121"/>
    </row>
    <row r="552" spans="1:6" x14ac:dyDescent="0.2">
      <c r="A552" s="121"/>
      <c r="B552" s="121"/>
      <c r="C552" s="121"/>
      <c r="D552" s="121"/>
      <c r="E552" s="121"/>
      <c r="F552" s="121"/>
    </row>
    <row r="553" spans="1:6" x14ac:dyDescent="0.2">
      <c r="A553" s="121"/>
      <c r="B553" s="121"/>
      <c r="C553" s="121"/>
      <c r="D553" s="121"/>
      <c r="E553" s="121"/>
      <c r="F553" s="121"/>
    </row>
    <row r="554" spans="1:6" x14ac:dyDescent="0.2">
      <c r="A554" s="121"/>
      <c r="B554" s="121"/>
      <c r="C554" s="121"/>
      <c r="D554" s="121"/>
      <c r="E554" s="121"/>
      <c r="F554" s="121"/>
    </row>
    <row r="555" spans="1:6" x14ac:dyDescent="0.2">
      <c r="A555" s="121"/>
      <c r="B555" s="121"/>
      <c r="C555" s="121"/>
      <c r="D555" s="121"/>
      <c r="E555" s="121"/>
      <c r="F555" s="121"/>
    </row>
    <row r="556" spans="1:6" x14ac:dyDescent="0.2">
      <c r="A556" s="121"/>
      <c r="B556" s="121"/>
      <c r="C556" s="121"/>
      <c r="D556" s="121"/>
      <c r="E556" s="121"/>
      <c r="F556" s="121"/>
    </row>
    <row r="557" spans="1:6" x14ac:dyDescent="0.2">
      <c r="A557" s="121"/>
      <c r="B557" s="121"/>
      <c r="C557" s="121"/>
      <c r="D557" s="121"/>
      <c r="E557" s="121"/>
      <c r="F557" s="121"/>
    </row>
    <row r="558" spans="1:6" x14ac:dyDescent="0.2">
      <c r="A558" s="121"/>
      <c r="B558" s="121"/>
      <c r="C558" s="121"/>
      <c r="D558" s="121"/>
      <c r="E558" s="121"/>
      <c r="F558" s="121"/>
    </row>
    <row r="559" spans="1:6" x14ac:dyDescent="0.2">
      <c r="A559" s="121"/>
      <c r="B559" s="121"/>
      <c r="C559" s="121"/>
      <c r="D559" s="121"/>
      <c r="E559" s="121"/>
      <c r="F559" s="121"/>
    </row>
    <row r="560" spans="1:6" x14ac:dyDescent="0.2">
      <c r="A560" s="121"/>
      <c r="B560" s="121"/>
      <c r="C560" s="121"/>
      <c r="D560" s="121"/>
      <c r="E560" s="121"/>
      <c r="F560" s="121"/>
    </row>
    <row r="561" spans="1:6" x14ac:dyDescent="0.2">
      <c r="A561" s="121"/>
      <c r="B561" s="121"/>
      <c r="C561" s="121"/>
      <c r="D561" s="121"/>
      <c r="E561" s="121"/>
      <c r="F561" s="121"/>
    </row>
    <row r="562" spans="1:6" x14ac:dyDescent="0.2">
      <c r="A562" s="121"/>
      <c r="B562" s="121"/>
      <c r="C562" s="121"/>
      <c r="D562" s="121"/>
      <c r="E562" s="121"/>
      <c r="F562" s="121"/>
    </row>
    <row r="563" spans="1:6" x14ac:dyDescent="0.2">
      <c r="A563" s="121"/>
      <c r="B563" s="121"/>
      <c r="C563" s="121"/>
      <c r="D563" s="121"/>
      <c r="E563" s="121"/>
      <c r="F563" s="121"/>
    </row>
    <row r="564" spans="1:6" x14ac:dyDescent="0.2">
      <c r="A564" s="121"/>
      <c r="B564" s="121"/>
      <c r="C564" s="121"/>
      <c r="D564" s="121"/>
      <c r="E564" s="121"/>
      <c r="F564" s="121"/>
    </row>
    <row r="565" spans="1:6" x14ac:dyDescent="0.2">
      <c r="A565" s="121"/>
      <c r="B565" s="121"/>
      <c r="C565" s="121"/>
      <c r="D565" s="121"/>
      <c r="E565" s="121"/>
      <c r="F565" s="121"/>
    </row>
    <row r="566" spans="1:6" x14ac:dyDescent="0.2">
      <c r="A566" s="121"/>
      <c r="B566" s="121"/>
      <c r="C566" s="121"/>
      <c r="D566" s="121"/>
      <c r="E566" s="121"/>
      <c r="F566" s="121"/>
    </row>
    <row r="567" spans="1:6" x14ac:dyDescent="0.2">
      <c r="A567" s="121"/>
      <c r="B567" s="121"/>
      <c r="C567" s="121"/>
      <c r="D567" s="121"/>
      <c r="E567" s="121"/>
      <c r="F567" s="121"/>
    </row>
    <row r="568" spans="1:6" x14ac:dyDescent="0.2">
      <c r="A568" s="121"/>
      <c r="B568" s="121"/>
      <c r="C568" s="121"/>
      <c r="D568" s="121"/>
      <c r="E568" s="121"/>
      <c r="F568" s="121"/>
    </row>
    <row r="569" spans="1:6" x14ac:dyDescent="0.2">
      <c r="A569" s="121"/>
      <c r="B569" s="121"/>
      <c r="C569" s="121"/>
      <c r="D569" s="121"/>
      <c r="E569" s="121"/>
      <c r="F569" s="121"/>
    </row>
    <row r="570" spans="1:6" x14ac:dyDescent="0.2">
      <c r="A570" s="121"/>
      <c r="B570" s="121"/>
      <c r="C570" s="121"/>
      <c r="D570" s="121"/>
      <c r="E570" s="121"/>
      <c r="F570" s="121"/>
    </row>
    <row r="571" spans="1:6" x14ac:dyDescent="0.2">
      <c r="A571" s="121"/>
      <c r="B571" s="121"/>
      <c r="C571" s="121"/>
      <c r="D571" s="121"/>
      <c r="E571" s="121"/>
      <c r="F571" s="121"/>
    </row>
    <row r="572" spans="1:6" x14ac:dyDescent="0.2">
      <c r="A572" s="121"/>
      <c r="B572" s="121"/>
      <c r="C572" s="121"/>
      <c r="D572" s="121"/>
      <c r="E572" s="121"/>
      <c r="F572" s="121"/>
    </row>
    <row r="573" spans="1:6" x14ac:dyDescent="0.2">
      <c r="A573" s="121"/>
      <c r="B573" s="121"/>
      <c r="C573" s="121"/>
      <c r="D573" s="121"/>
      <c r="E573" s="121"/>
      <c r="F573" s="121"/>
    </row>
    <row r="574" spans="1:6" x14ac:dyDescent="0.2">
      <c r="A574" s="121"/>
      <c r="B574" s="121"/>
      <c r="C574" s="121"/>
      <c r="D574" s="121"/>
      <c r="E574" s="121"/>
      <c r="F574" s="121"/>
    </row>
    <row r="575" spans="1:6" x14ac:dyDescent="0.2">
      <c r="A575" s="121"/>
      <c r="B575" s="121"/>
      <c r="C575" s="121"/>
      <c r="D575" s="121"/>
      <c r="E575" s="121"/>
      <c r="F575" s="121"/>
    </row>
    <row r="576" spans="1:6" x14ac:dyDescent="0.2">
      <c r="A576" s="121"/>
      <c r="B576" s="121"/>
      <c r="C576" s="121"/>
      <c r="D576" s="121"/>
      <c r="E576" s="121"/>
      <c r="F576" s="121"/>
    </row>
    <row r="577" spans="1:6" x14ac:dyDescent="0.2">
      <c r="A577" s="121"/>
      <c r="B577" s="121"/>
      <c r="C577" s="121"/>
      <c r="D577" s="121"/>
      <c r="E577" s="121"/>
      <c r="F577" s="121"/>
    </row>
    <row r="578" spans="1:6" x14ac:dyDescent="0.2">
      <c r="A578" s="121"/>
      <c r="B578" s="121"/>
      <c r="C578" s="121"/>
      <c r="D578" s="121"/>
      <c r="E578" s="121"/>
      <c r="F578" s="121"/>
    </row>
  </sheetData>
  <phoneticPr fontId="14" type="noConversion"/>
  <dataValidations count="1">
    <dataValidation type="list" allowBlank="1" showInputMessage="1" showErrorMessage="1" sqref="D1:E1048576">
      <formula1>$P$2:$P$46</formula1>
    </dataValidation>
  </dataValidations>
  <hyperlinks>
    <hyperlink ref="B33" r:id="rId1" display="http://acmp.ru/?main=task&amp;id_task=68"/>
    <hyperlink ref="B195" r:id="rId2" display="http://acmp.ru/?main=task&amp;id_task=493"/>
    <hyperlink ref="B38" r:id="rId3" display="http://acmp.ru/?main=task&amp;id_task=79"/>
    <hyperlink ref="B107" r:id="rId4" display="http://acmp.ru/?main=task&amp;id_task=276"/>
    <hyperlink ref="B149" r:id="rId5" display="http://acmp.ru/?main=task&amp;id_task=357"/>
    <hyperlink ref="B118" r:id="rId6" display="http://acmp.ru/?main=task&amp;id_task=296"/>
    <hyperlink ref="B183" r:id="rId7" display="http://acmp.ru/?main=task&amp;id_task=457"/>
    <hyperlink ref="B49" r:id="rId8" display="http://acmp.ru/?main=task&amp;id_task=94"/>
    <hyperlink ref="B197" r:id="rId9" display="http://acmp.ru/?main=task&amp;id_task=499"/>
    <hyperlink ref="B42" r:id="rId10" display="http://acmp.ru/?main=task&amp;id_task=85"/>
    <hyperlink ref="B177" r:id="rId11" display="http://acmp.ru/?main=task&amp;id_task=439"/>
    <hyperlink ref="B19" r:id="rId12" display="http://acmp.ru/?main=task&amp;id_task=48"/>
    <hyperlink ref="B178" r:id="rId13" display="http://acmp.ru/?main=task&amp;id_task=440"/>
    <hyperlink ref="B5" r:id="rId14" display="http://acmp.ru/?main=task&amp;id_task=14"/>
    <hyperlink ref="B50" r:id="rId15" display="http://acmp.ru/?main=task&amp;id_task=95"/>
    <hyperlink ref="B159" r:id="rId16" display="http://acmp.ru/?main=task&amp;id_task=392"/>
    <hyperlink ref="B45" r:id="rId17" display="http://acmp.ru/?main=task&amp;id_task=89"/>
    <hyperlink ref="B106" r:id="rId18" display="http://acmp.ru/?main=task&amp;id_task=274"/>
    <hyperlink ref="B28" r:id="rId19" display="http://acmp.ru/?main=task&amp;id_task=59"/>
    <hyperlink ref="B65" r:id="rId20" display="http://acmp.ru/?main=task&amp;id_task=159"/>
    <hyperlink ref="B89" r:id="rId21" display="http://acmp.ru/?main=task&amp;id_task=231"/>
    <hyperlink ref="B111" r:id="rId22" display="http://acmp.ru/?main=task&amp;id_task=283"/>
    <hyperlink ref="B58" r:id="rId23" display="http://acmp.ru/?main=task&amp;id_task=124"/>
    <hyperlink ref="B2" r:id="rId24" display="http://acmp.ru/?main=task&amp;id_task=5"/>
    <hyperlink ref="B162" r:id="rId25" display="http://acmp.ru/?main=task&amp;id_task=398"/>
    <hyperlink ref="B136" r:id="rId26" display="http://acmp.ru/?main=task&amp;id_task=328"/>
    <hyperlink ref="B66" r:id="rId27" display="http://acmp.ru/?main=task&amp;id_task=163"/>
    <hyperlink ref="B98" r:id="rId28" display="http://acmp.ru/?main=task&amp;id_task=253"/>
    <hyperlink ref="B171" r:id="rId29" display="http://acmp.ru/?main=task&amp;id_task=416"/>
    <hyperlink ref="B48" r:id="rId30" display="http://acmp.ru/?main=task&amp;id_task=93"/>
    <hyperlink ref="B4" r:id="rId31" display="http://acmp.ru/?main=task&amp;id_task=13"/>
    <hyperlink ref="B139" r:id="rId32" display="http://acmp.ru/?main=task&amp;id_task=331"/>
    <hyperlink ref="B185" r:id="rId33" display="http://acmp.ru/?main=task&amp;id_task=461"/>
    <hyperlink ref="B167" r:id="rId34" display="http://acmp.ru/?main=task&amp;id_task=409"/>
    <hyperlink ref="B154" r:id="rId35" display="http://acmp.ru/?main=task&amp;id_task=383"/>
    <hyperlink ref="B18" r:id="rId36" display="http://acmp.ru/?main=task&amp;id_task=47"/>
    <hyperlink ref="B126" r:id="rId37" display="http://acmp.ru/?main=task&amp;id_task=315"/>
    <hyperlink ref="B78" r:id="rId38" display="http://acmp.ru/?main=task&amp;id_task=184"/>
    <hyperlink ref="B104" r:id="rId39" display="http://acmp.ru/?main=task&amp;id_task=272"/>
    <hyperlink ref="B67" r:id="rId40" display="http://acmp.ru/?main=task&amp;id_task=164"/>
    <hyperlink ref="B39" r:id="rId41" display="http://acmp.ru/?main=task&amp;id_task=80"/>
    <hyperlink ref="B21" r:id="rId42" display="http://acmp.ru/?main=task&amp;id_task=51"/>
    <hyperlink ref="B59" r:id="rId43" display="http://acmp.ru/?main=task&amp;id_task=125"/>
    <hyperlink ref="B41" r:id="rId44" display="http://acmp.ru/?main=task&amp;id_task=84"/>
    <hyperlink ref="B96" r:id="rId45" display="http://acmp.ru/?main=task&amp;id_task=250"/>
    <hyperlink ref="B192" r:id="rId46" display="http://acmp.ru/?main=task&amp;id_task=490"/>
    <hyperlink ref="B3" r:id="rId47" display="http://acmp.ru/?main=task&amp;id_task=9"/>
    <hyperlink ref="B128" r:id="rId48" display="http://acmp.ru/?main=task&amp;id_task=317"/>
    <hyperlink ref="B30" r:id="rId49" display="http://acmp.ru/?main=task&amp;id_task=64"/>
    <hyperlink ref="B77" r:id="rId50" display="http://acmp.ru/?main=task&amp;id_task=182"/>
    <hyperlink ref="B148" r:id="rId51" display="http://acmp.ru/?main=task&amp;id_task=354"/>
    <hyperlink ref="B44" r:id="rId52" display="http://acmp.ru/?main=task&amp;id_task=88"/>
    <hyperlink ref="B121" r:id="rId53" display="http://acmp.ru/?main=task&amp;id_task=303"/>
    <hyperlink ref="B108" r:id="rId54" display="http://acmp.ru/?main=task&amp;id_task=277"/>
    <hyperlink ref="B34" r:id="rId55" display="http://acmp.ru/?main=task&amp;id_task=69"/>
    <hyperlink ref="B193" r:id="rId56" display="http://acmp.ru/?main=task&amp;id_task=491"/>
    <hyperlink ref="B95" r:id="rId57" display="http://acmp.ru/?main=task&amp;id_task=246"/>
    <hyperlink ref="B99" r:id="rId58" display="http://acmp.ru/?main=task&amp;id_task=254"/>
    <hyperlink ref="B105" r:id="rId59" display="http://acmp.ru/?main=task&amp;id_task=273"/>
    <hyperlink ref="B109" r:id="rId60" display="http://acmp.ru/?main=task&amp;id_task=278"/>
    <hyperlink ref="B51" r:id="rId61" display="http://acmp.ru/?main=task&amp;id_task=98"/>
    <hyperlink ref="B60" r:id="rId62" display="http://acmp.ru/?main=task&amp;id_task=126"/>
    <hyperlink ref="B168" r:id="rId63" display="http://acmp.ru/?main=task&amp;id_task=411"/>
    <hyperlink ref="B85" r:id="rId64" display="http://acmp.ru/?main=task&amp;id_task=207"/>
    <hyperlink ref="B190" r:id="rId65" display="http://acmp.ru/?main=task&amp;id_task=482"/>
    <hyperlink ref="B70" r:id="rId66" display="http://acmp.ru/?main=task&amp;id_task=168"/>
    <hyperlink ref="B140" r:id="rId67" display="http://acmp.ru/?main=task&amp;id_task=333"/>
    <hyperlink ref="B27" r:id="rId68" display="http://acmp.ru/?main=task&amp;id_task=58"/>
    <hyperlink ref="B161" r:id="rId69" display="http://acmp.ru/?main=task&amp;id_task=395"/>
    <hyperlink ref="B146" r:id="rId70" display="http://acmp.ru/?main=task&amp;id_task=349"/>
    <hyperlink ref="B36" r:id="rId71" display="http://acmp.ru/?main=task&amp;id_task=73"/>
    <hyperlink ref="B90" r:id="rId72" display="http://acmp.ru/?main=task&amp;id_task=234"/>
    <hyperlink ref="B157" r:id="rId73" display="http://acmp.ru/?main=task&amp;id_task=388"/>
    <hyperlink ref="B132" r:id="rId74" display="http://acmp.ru/?main=task&amp;id_task=322"/>
    <hyperlink ref="B119" r:id="rId75" display="http://acmp.ru/?main=task&amp;id_task=298"/>
    <hyperlink ref="B23" r:id="rId76" display="http://acmp.ru/?main=task&amp;id_task=54"/>
    <hyperlink ref="B25" r:id="rId77" display="http://acmp.ru/?main=task&amp;id_task=56"/>
    <hyperlink ref="B47" r:id="rId78" display="http://acmp.ru/?main=task&amp;id_task=91"/>
    <hyperlink ref="B135" r:id="rId79" display="http://acmp.ru/?main=task&amp;id_task=326"/>
    <hyperlink ref="B191" r:id="rId80" display="http://acmp.ru/?main=task&amp;id_task=485"/>
    <hyperlink ref="B127" r:id="rId81" display="http://acmp.ru/?main=task&amp;id_task=316"/>
    <hyperlink ref="B17" r:id="rId82" display="http://acmp.ru/?main=task&amp;id_task=41"/>
    <hyperlink ref="B74" r:id="rId83" display="http://acmp.ru/?main=task&amp;id_task=173"/>
    <hyperlink ref="B117" r:id="rId84" display="http://acmp.ru/?main=task&amp;id_task=295"/>
    <hyperlink ref="B16" r:id="rId85" display="http://acmp.ru/?main=task&amp;id_task=40"/>
    <hyperlink ref="B133" r:id="rId86" display="http://acmp.ru/?main=task&amp;id_task=323"/>
    <hyperlink ref="B124" r:id="rId87" display="http://acmp.ru/?main=task&amp;id_task=313"/>
    <hyperlink ref="B163" r:id="rId88" display="http://acmp.ru/?main=task&amp;id_task=399"/>
    <hyperlink ref="B86" r:id="rId89" display="http://acmp.ru/?main=task&amp;id_task=208"/>
    <hyperlink ref="B122" r:id="rId90" display="http://acmp.ru/?main=task&amp;id_task=309"/>
    <hyperlink ref="B13" r:id="rId91" display="http://acmp.ru/?main=task&amp;id_task=36"/>
    <hyperlink ref="B91" r:id="rId92" display="http://acmp.ru/?main=task&amp;id_task=235"/>
    <hyperlink ref="B69" r:id="rId93" display="http://acmp.ru/?main=task&amp;id_task=166"/>
    <hyperlink ref="B180" r:id="rId94" display="http://acmp.ru/?main=task&amp;id_task=444"/>
    <hyperlink ref="B35" r:id="rId95" display="http://acmp.ru/?main=task&amp;id_task=70"/>
    <hyperlink ref="B182" r:id="rId96" display="http://acmp.ru/?main=task&amp;id_task=456"/>
    <hyperlink ref="B138" r:id="rId97" display="http://acmp.ru/?main=task&amp;id_task=330"/>
    <hyperlink ref="B160" r:id="rId98" display="http://acmp.ru/?main=task&amp;id_task=394"/>
    <hyperlink ref="B125" r:id="rId99" display="http://acmp.ru/?main=task&amp;id_task=314"/>
    <hyperlink ref="B141" r:id="rId100" display="http://acmp.ru/?main=task&amp;id_task=339"/>
    <hyperlink ref="B134" r:id="rId101" display="http://acmp.ru/?main=task&amp;id_task=325"/>
    <hyperlink ref="B166" r:id="rId102" display="http://acmp.ru/?main=task&amp;id_task=408"/>
    <hyperlink ref="B6" r:id="rId103" display="http://acmp.ru/?main=task&amp;id_task=17"/>
    <hyperlink ref="B83" r:id="rId104" display="http://acmp.ru/?main=task&amp;id_task=203"/>
    <hyperlink ref="B115" r:id="rId105" display="http://acmp.ru/?main=task&amp;id_task=291"/>
    <hyperlink ref="B84" r:id="rId106" display="http://acmp.ru/?main=task&amp;id_task=205"/>
    <hyperlink ref="B24" r:id="rId107" display="http://acmp.ru/?main=task&amp;id_task=55"/>
    <hyperlink ref="B9" r:id="rId108" display="http://acmp.ru/?main=task&amp;id_task=27"/>
    <hyperlink ref="B15" r:id="rId109" display="http://acmp.ru/?main=task&amp;id_task=39"/>
    <hyperlink ref="B153" r:id="rId110" display="http://acmp.ru/?main=task&amp;id_task=376"/>
    <hyperlink ref="B55" r:id="rId111" display="http://acmp.ru/?main=task&amp;id_task=120"/>
    <hyperlink ref="B131" r:id="rId112" display="http://acmp.ru/?main=task&amp;id_task=321"/>
    <hyperlink ref="B22" r:id="rId113" display="http://acmp.ru/?main=task&amp;id_task=53"/>
    <hyperlink ref="B31" r:id="rId114" display="http://acmp.ru/?main=task&amp;id_task=65"/>
    <hyperlink ref="B75" r:id="rId115" display="http://acmp.ru/?main=task&amp;id_task=174"/>
    <hyperlink ref="B79" r:id="rId116" display="http://acmp.ru/?main=task&amp;id_task=185"/>
    <hyperlink ref="B43" r:id="rId117" display="http://acmp.ru/?main=task&amp;id_task=87"/>
    <hyperlink ref="B68" r:id="rId118" display="http://acmp.ru/?main=task&amp;id_task=165"/>
    <hyperlink ref="B52" r:id="rId119" display="http://acmp.ru/?main=task&amp;id_task=102"/>
    <hyperlink ref="B169" r:id="rId120" display="http://acmp.ru/?main=task&amp;id_task=412"/>
    <hyperlink ref="B12" r:id="rId121" display="http://acmp.ru/?main=task&amp;id_task=32"/>
    <hyperlink ref="B26" r:id="rId122" display="http://acmp.ru/?main=task&amp;id_task=57"/>
    <hyperlink ref="B151" r:id="rId123" display="http://acmp.ru/?main=task&amp;id_task=360"/>
    <hyperlink ref="B32" r:id="rId124" display="http://acmp.ru/?main=task&amp;id_task=67"/>
    <hyperlink ref="B145" r:id="rId125" display="http://acmp.ru/?main=task&amp;id_task=347"/>
    <hyperlink ref="B155" r:id="rId126" display="http://acmp.ru/?main=task&amp;id_task=385"/>
    <hyperlink ref="B123" r:id="rId127" display="http://acmp.ru/?main=task&amp;id_task=310"/>
    <hyperlink ref="B198" r:id="rId128" display="http://acmp.ru/?main=task&amp;id_task=500"/>
    <hyperlink ref="B56" r:id="rId129" display="http://acmp.ru/?main=task&amp;id_task=121"/>
    <hyperlink ref="B172" r:id="rId130" display="http://acmp.ru/?main=task&amp;id_task=417"/>
    <hyperlink ref="B112" r:id="rId131" display="http://acmp.ru/?main=task&amp;id_task=285"/>
    <hyperlink ref="B71" r:id="rId132" display="http://acmp.ru/?main=task&amp;id_task=169"/>
    <hyperlink ref="B40" r:id="rId133" display="http://acmp.ru/?main=task&amp;id_task=82"/>
    <hyperlink ref="B170" r:id="rId134" display="http://acmp.ru/?main=task&amp;id_task=415"/>
    <hyperlink ref="B80" r:id="rId135" display="http://acmp.ru/?main=task&amp;id_task=193"/>
    <hyperlink ref="B14" r:id="rId136" display="http://acmp.ru/?main=task&amp;id_task=37"/>
    <hyperlink ref="B7" r:id="rId137" display="http://acmp.ru/?main=task&amp;id_task=19"/>
    <hyperlink ref="B158" r:id="rId138" display="http://acmp.ru/?main=task&amp;id_task=391"/>
    <hyperlink ref="B92" r:id="rId139" display="http://acmp.ru/?main=task&amp;id_task=237"/>
    <hyperlink ref="B196" r:id="rId140" display="http://acmp.ru/?main=task&amp;id_task=495"/>
    <hyperlink ref="B72" r:id="rId141" display="http://acmp.ru/?main=task&amp;id_task=170"/>
    <hyperlink ref="B53" r:id="rId142" display="http://acmp.ru/?main=task&amp;id_task=103"/>
    <hyperlink ref="B143" r:id="rId143" display="http://acmp.ru/?main=task&amp;id_task=343"/>
    <hyperlink ref="B11" r:id="rId144" display="http://acmp.ru/?main=task&amp;id_task=30"/>
    <hyperlink ref="B187" r:id="rId145" display="http://acmp.ru/?main=task&amp;id_task=464"/>
    <hyperlink ref="B142" r:id="rId146" display="http://acmp.ru/?main=task&amp;id_task=341"/>
    <hyperlink ref="B20" r:id="rId147" display="http://acmp.ru/?main=task&amp;id_task=49"/>
    <hyperlink ref="B184" r:id="rId148" display="http://acmp.ru/?main=task&amp;id_task=458"/>
    <hyperlink ref="B61" r:id="rId149" display="http://acmp.ru/?main=task&amp;id_task=135"/>
    <hyperlink ref="B116" r:id="rId150" display="http://acmp.ru/?main=task&amp;id_task=292"/>
    <hyperlink ref="B114" r:id="rId151" display="http://acmp.ru/?main=task&amp;id_task=287"/>
    <hyperlink ref="B129" r:id="rId152" display="http://acmp.ru/?main=task&amp;id_task=318"/>
    <hyperlink ref="B97" r:id="rId153" display="http://acmp.ru/?main=task&amp;id_task=252"/>
    <hyperlink ref="B174" r:id="rId154" display="http://acmp.ru/?main=task&amp;id_task=420"/>
    <hyperlink ref="B186" r:id="rId155" display="http://acmp.ru/?main=task&amp;id_task=462"/>
    <hyperlink ref="B101" r:id="rId156" display="http://acmp.ru/?main=task&amp;id_task=265"/>
    <hyperlink ref="B64" r:id="rId157" display="http://acmp.ru/?main=task&amp;id_task=144"/>
    <hyperlink ref="B54" r:id="rId158" display="http://acmp.ru/?main=task&amp;id_task=114"/>
    <hyperlink ref="B94" r:id="rId159" display="http://acmp.ru/?main=task&amp;id_task=244"/>
    <hyperlink ref="B113" r:id="rId160" display="http://acmp.ru/?main=task&amp;id_task=286"/>
    <hyperlink ref="B156" r:id="rId161" display="http://acmp.ru/?main=task&amp;id_task=386"/>
    <hyperlink ref="B164" r:id="rId162" display="http://acmp.ru/?main=task&amp;id_task=400"/>
    <hyperlink ref="B137" r:id="rId163" display="http://acmp.ru/?main=task&amp;id_task=329"/>
    <hyperlink ref="B76" r:id="rId164" display="http://acmp.ru/?main=task&amp;id_task=175"/>
    <hyperlink ref="B194" r:id="rId165" display="http://acmp.ru/?main=task&amp;id_task=492"/>
    <hyperlink ref="B175" r:id="rId166" display="http://acmp.ru/?main=task&amp;id_task=421"/>
    <hyperlink ref="B46" r:id="rId167" display="http://acmp.ru/?main=task&amp;id_task=90"/>
    <hyperlink ref="B179" r:id="rId168" display="http://acmp.ru/?main=task&amp;id_task=443"/>
    <hyperlink ref="B63" r:id="rId169" display="http://acmp.ru/?main=task&amp;id_task=138"/>
    <hyperlink ref="B189" r:id="rId170" display="http://acmp.ru/?main=task&amp;id_task=475"/>
    <hyperlink ref="B144" r:id="rId171" display="http://acmp.ru/?main=task&amp;id_task=344"/>
    <hyperlink ref="B100" r:id="rId172" display="http://acmp.ru/?main=task&amp;id_task=256"/>
    <hyperlink ref="B150" r:id="rId173" display="http://acmp.ru/?main=task&amp;id_task=359"/>
    <hyperlink ref="B10" r:id="rId174" display="http://acmp.ru/?main=task&amp;id_task=29"/>
    <hyperlink ref="B130" r:id="rId175" display="http://acmp.ru/?main=task&amp;id_task=320"/>
    <hyperlink ref="B165" r:id="rId176" display="http://acmp.ru/?main=task&amp;id_task=406"/>
    <hyperlink ref="B103" r:id="rId177" display="http://acmp.ru/?main=task&amp;id_task=267"/>
    <hyperlink ref="B57" r:id="rId178" display="http://acmp.ru/?main=task&amp;id_task=122"/>
    <hyperlink ref="B152" r:id="rId179" display="http://acmp.ru/?main=task&amp;id_task=368"/>
    <hyperlink ref="B87" r:id="rId180" display="http://acmp.ru/?main=task&amp;id_task=224"/>
    <hyperlink ref="B8" r:id="rId181" display="http://acmp.ru/?main=task&amp;id_task=20"/>
    <hyperlink ref="B82" r:id="rId182" display="http://acmp.ru/?main=task&amp;id_task=202"/>
    <hyperlink ref="B37" r:id="rId183" display="http://acmp.ru/?main=task&amp;id_task=74"/>
    <hyperlink ref="B120" r:id="rId184" display="http://acmp.ru/?main=task&amp;id_task=300"/>
    <hyperlink ref="B81" r:id="rId185" display="http://acmp.ru/?main=task&amp;id_task=196"/>
    <hyperlink ref="B176" r:id="rId186" display="http://acmp.ru/?main=task&amp;id_task=422"/>
    <hyperlink ref="B62" r:id="rId187" display="http://acmp.ru/?main=task&amp;id_task=136"/>
    <hyperlink ref="B88" r:id="rId188" display="http://acmp.ru/?main=task&amp;id_task=228"/>
    <hyperlink ref="B73" r:id="rId189" display="http://acmp.ru/?main=task&amp;id_task=172"/>
    <hyperlink ref="B147" r:id="rId190" display="http://acmp.ru/?main=task&amp;id_task=352"/>
    <hyperlink ref="B110" r:id="rId191" display="http://acmp.ru/?main=task&amp;id_task=281"/>
    <hyperlink ref="B102" r:id="rId192" display="http://acmp.ru/?main=task&amp;id_task=266"/>
    <hyperlink ref="B188" r:id="rId193" display="http://acmp.ru/?main=task&amp;id_task=472"/>
    <hyperlink ref="B181" r:id="rId194" display="http://acmp.ru/?main=task&amp;id_task=447"/>
    <hyperlink ref="B93" r:id="rId195" display="http://acmp.ru/?main=task&amp;id_task=241"/>
    <hyperlink ref="B173" r:id="rId196" display="http://acmp.ru/?main=task&amp;id_task=418"/>
    <hyperlink ref="B29" r:id="rId197" display="http://acmp.ru/?main=task&amp;id_task=60"/>
  </hyperlinks>
  <pageMargins left="0.7" right="0.7" top="0.75" bottom="0.75" header="0.3" footer="0.3"/>
  <pageSetup paperSize="9" orientation="portrait" verticalDpi="0" r:id="rId198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workbookViewId="0">
      <selection activeCell="A17" sqref="A17"/>
    </sheetView>
  </sheetViews>
  <sheetFormatPr defaultRowHeight="11.25" x14ac:dyDescent="0.2"/>
  <cols>
    <col min="1" max="1" width="10.85546875" style="1" customWidth="1"/>
    <col min="2" max="7" width="3.140625" style="15" customWidth="1"/>
    <col min="8" max="8" width="3.28515625" style="15" customWidth="1"/>
    <col min="9" max="12" width="3.140625" style="15" customWidth="1"/>
    <col min="13" max="14" width="3" style="15" customWidth="1"/>
    <col min="15" max="18" width="3.140625" style="15" customWidth="1"/>
    <col min="19" max="19" width="3.28515625" style="15" customWidth="1"/>
    <col min="20" max="22" width="3.140625" style="15" customWidth="1"/>
    <col min="23" max="33" width="3.42578125" style="15" customWidth="1"/>
    <col min="34" max="34" width="3.28515625" style="15" customWidth="1"/>
    <col min="35" max="35" width="2.5703125" style="15" customWidth="1"/>
    <col min="36" max="41" width="3" style="15" customWidth="1"/>
    <col min="42" max="47" width="3.140625" style="15" customWidth="1"/>
    <col min="48" max="48" width="5" style="15" customWidth="1"/>
    <col min="49" max="16384" width="9.140625" style="1"/>
  </cols>
  <sheetData>
    <row r="1" spans="1:48" ht="15.95" customHeight="1" x14ac:dyDescent="0.2">
      <c r="A1" s="123" t="s">
        <v>154</v>
      </c>
      <c r="B1" s="110">
        <v>5</v>
      </c>
      <c r="C1" s="111">
        <v>4</v>
      </c>
      <c r="D1" s="111">
        <v>4</v>
      </c>
      <c r="E1" s="111">
        <v>5</v>
      </c>
      <c r="F1" s="111">
        <v>4</v>
      </c>
      <c r="G1" s="111">
        <v>5</v>
      </c>
      <c r="H1" s="112">
        <v>5</v>
      </c>
      <c r="I1" s="112">
        <v>5</v>
      </c>
      <c r="J1" s="112">
        <v>3</v>
      </c>
      <c r="K1" s="112">
        <v>4</v>
      </c>
      <c r="L1" s="112">
        <v>2</v>
      </c>
      <c r="M1" s="112">
        <v>3</v>
      </c>
      <c r="N1" s="112">
        <v>5</v>
      </c>
      <c r="O1" s="112">
        <v>4</v>
      </c>
      <c r="P1" s="112">
        <v>5</v>
      </c>
      <c r="Q1" s="112">
        <v>3</v>
      </c>
      <c r="R1" s="112">
        <v>6</v>
      </c>
      <c r="S1" s="112">
        <v>5</v>
      </c>
      <c r="T1" s="112">
        <v>5</v>
      </c>
      <c r="U1" s="111">
        <v>7</v>
      </c>
      <c r="V1" s="111">
        <v>3</v>
      </c>
      <c r="W1" s="40">
        <v>1</v>
      </c>
      <c r="X1" s="40">
        <v>-1</v>
      </c>
      <c r="Y1" s="40">
        <v>0</v>
      </c>
      <c r="Z1" s="40">
        <v>0</v>
      </c>
      <c r="AA1" s="40">
        <v>1</v>
      </c>
      <c r="AB1" s="40">
        <v>1</v>
      </c>
      <c r="AC1" s="40">
        <v>0</v>
      </c>
      <c r="AD1" s="37">
        <v>-1</v>
      </c>
      <c r="AE1" s="37">
        <v>1</v>
      </c>
      <c r="AF1" s="37">
        <v>0</v>
      </c>
      <c r="AG1" s="37">
        <v>1</v>
      </c>
      <c r="AH1" s="35">
        <v>1</v>
      </c>
      <c r="AI1" s="36">
        <v>0</v>
      </c>
      <c r="AJ1" s="36">
        <v>1</v>
      </c>
      <c r="AK1" s="36">
        <v>-2</v>
      </c>
      <c r="AL1" s="36">
        <v>2</v>
      </c>
      <c r="AM1" s="36">
        <v>1</v>
      </c>
      <c r="AN1" s="36">
        <v>2</v>
      </c>
      <c r="AO1" s="36">
        <v>2</v>
      </c>
      <c r="AP1" s="35">
        <v>2</v>
      </c>
      <c r="AQ1" s="36">
        <v>3</v>
      </c>
      <c r="AR1" s="36">
        <v>3</v>
      </c>
      <c r="AS1" s="36">
        <v>3</v>
      </c>
      <c r="AT1" s="36">
        <v>2</v>
      </c>
      <c r="AU1" s="36">
        <v>5</v>
      </c>
      <c r="AV1" s="34">
        <v>1</v>
      </c>
    </row>
    <row r="2" spans="1:48" ht="15.95" customHeight="1" x14ac:dyDescent="0.2">
      <c r="A2" s="124" t="s">
        <v>155</v>
      </c>
      <c r="B2" s="113">
        <v>5</v>
      </c>
      <c r="C2" s="114">
        <v>5</v>
      </c>
      <c r="D2" s="114">
        <v>0</v>
      </c>
      <c r="E2" s="114">
        <v>2</v>
      </c>
      <c r="F2" s="114">
        <v>0</v>
      </c>
      <c r="G2" s="114">
        <v>0</v>
      </c>
      <c r="H2" s="114">
        <v>4</v>
      </c>
      <c r="I2" s="114">
        <v>4</v>
      </c>
      <c r="J2" s="114">
        <v>0</v>
      </c>
      <c r="K2" s="114">
        <v>0</v>
      </c>
      <c r="L2" s="114">
        <v>0</v>
      </c>
      <c r="M2" s="114">
        <v>0</v>
      </c>
      <c r="N2" s="114">
        <v>4</v>
      </c>
      <c r="O2" s="114">
        <v>4</v>
      </c>
      <c r="P2" s="114">
        <v>0</v>
      </c>
      <c r="Q2" s="114">
        <v>0</v>
      </c>
      <c r="R2" s="114">
        <v>4</v>
      </c>
      <c r="S2" s="114">
        <v>0</v>
      </c>
      <c r="T2" s="114">
        <v>4</v>
      </c>
      <c r="U2" s="114">
        <v>2</v>
      </c>
      <c r="V2" s="114">
        <v>0</v>
      </c>
      <c r="W2" s="6">
        <v>0</v>
      </c>
      <c r="X2" s="6">
        <v>0</v>
      </c>
      <c r="Y2" s="6">
        <v>-1</v>
      </c>
      <c r="Z2" s="6">
        <v>-2</v>
      </c>
      <c r="AA2" s="6">
        <v>-1</v>
      </c>
      <c r="AB2" s="6">
        <v>-1</v>
      </c>
      <c r="AC2" s="6">
        <v>0</v>
      </c>
      <c r="AD2" s="5">
        <v>-1</v>
      </c>
      <c r="AE2" s="5">
        <v>0</v>
      </c>
      <c r="AF2" s="5">
        <v>0</v>
      </c>
      <c r="AG2" s="5">
        <v>0</v>
      </c>
      <c r="AH2" s="22">
        <v>-1</v>
      </c>
      <c r="AI2" s="12">
        <v>0</v>
      </c>
      <c r="AJ2" s="12">
        <v>-1</v>
      </c>
      <c r="AK2" s="12">
        <v>-1</v>
      </c>
      <c r="AL2" s="12">
        <v>-1</v>
      </c>
      <c r="AM2" s="12">
        <v>0</v>
      </c>
      <c r="AN2" s="12">
        <v>2</v>
      </c>
      <c r="AO2" s="12">
        <v>-1</v>
      </c>
      <c r="AP2" s="22">
        <v>0</v>
      </c>
      <c r="AQ2" s="12">
        <v>0</v>
      </c>
      <c r="AR2" s="12">
        <v>0</v>
      </c>
      <c r="AS2" s="12">
        <v>1</v>
      </c>
      <c r="AT2" s="12">
        <v>1</v>
      </c>
      <c r="AU2" s="12">
        <v>1</v>
      </c>
      <c r="AV2" s="9">
        <v>0</v>
      </c>
    </row>
    <row r="3" spans="1:48" ht="15.95" customHeight="1" x14ac:dyDescent="0.2">
      <c r="A3" s="124" t="s">
        <v>156</v>
      </c>
      <c r="B3" s="113">
        <v>5</v>
      </c>
      <c r="C3" s="114">
        <v>5</v>
      </c>
      <c r="D3" s="114">
        <v>1</v>
      </c>
      <c r="E3" s="114">
        <v>4</v>
      </c>
      <c r="F3" s="114">
        <v>0</v>
      </c>
      <c r="G3" s="114">
        <v>0</v>
      </c>
      <c r="H3" s="114">
        <v>4</v>
      </c>
      <c r="I3" s="114">
        <v>4</v>
      </c>
      <c r="J3" s="114">
        <v>0</v>
      </c>
      <c r="K3" s="114">
        <v>0</v>
      </c>
      <c r="L3" s="114">
        <v>0</v>
      </c>
      <c r="M3" s="114">
        <v>0</v>
      </c>
      <c r="N3" s="114">
        <v>4</v>
      </c>
      <c r="O3" s="114">
        <v>2</v>
      </c>
      <c r="P3" s="114">
        <v>4</v>
      </c>
      <c r="Q3" s="114">
        <v>0</v>
      </c>
      <c r="R3" s="114">
        <v>5</v>
      </c>
      <c r="S3" s="114">
        <v>0</v>
      </c>
      <c r="T3" s="114">
        <v>5</v>
      </c>
      <c r="U3" s="114">
        <v>6</v>
      </c>
      <c r="V3" s="114">
        <v>2</v>
      </c>
      <c r="W3" s="6">
        <v>1</v>
      </c>
      <c r="X3" s="6">
        <v>0</v>
      </c>
      <c r="Y3" s="6">
        <v>-1</v>
      </c>
      <c r="Z3" s="6">
        <v>-2</v>
      </c>
      <c r="AA3" s="6">
        <v>0</v>
      </c>
      <c r="AB3" s="6">
        <v>-1</v>
      </c>
      <c r="AC3" s="6">
        <v>1</v>
      </c>
      <c r="AD3" s="5">
        <v>0</v>
      </c>
      <c r="AE3" s="5">
        <v>-1</v>
      </c>
      <c r="AF3" s="5">
        <v>-1</v>
      </c>
      <c r="AG3" s="5">
        <v>0</v>
      </c>
      <c r="AH3" s="22">
        <v>-1</v>
      </c>
      <c r="AI3" s="12">
        <v>-2</v>
      </c>
      <c r="AJ3" s="12">
        <v>0</v>
      </c>
      <c r="AK3" s="12">
        <v>-1</v>
      </c>
      <c r="AL3" s="12">
        <v>-1</v>
      </c>
      <c r="AM3" s="12">
        <v>0</v>
      </c>
      <c r="AN3" s="12">
        <v>0</v>
      </c>
      <c r="AO3" s="12">
        <v>-1</v>
      </c>
      <c r="AP3" s="22">
        <v>1</v>
      </c>
      <c r="AQ3" s="12">
        <v>2</v>
      </c>
      <c r="AR3" s="12">
        <v>1</v>
      </c>
      <c r="AS3" s="12">
        <v>2</v>
      </c>
      <c r="AT3" s="12">
        <v>0</v>
      </c>
      <c r="AU3" s="12">
        <v>3</v>
      </c>
      <c r="AV3" s="9">
        <v>5</v>
      </c>
    </row>
    <row r="4" spans="1:48" ht="15.95" customHeight="1" x14ac:dyDescent="0.2">
      <c r="A4" s="124" t="s">
        <v>157</v>
      </c>
      <c r="B4" s="113">
        <v>5</v>
      </c>
      <c r="C4" s="114">
        <v>5</v>
      </c>
      <c r="D4" s="114">
        <v>4</v>
      </c>
      <c r="E4" s="114">
        <v>5</v>
      </c>
      <c r="F4" s="114">
        <v>5</v>
      </c>
      <c r="G4" s="114">
        <v>5</v>
      </c>
      <c r="H4" s="114">
        <v>5</v>
      </c>
      <c r="I4" s="114">
        <v>5</v>
      </c>
      <c r="J4" s="114">
        <v>5</v>
      </c>
      <c r="K4" s="114">
        <v>5</v>
      </c>
      <c r="L4" s="114">
        <v>5</v>
      </c>
      <c r="M4" s="114">
        <v>2</v>
      </c>
      <c r="N4" s="114">
        <v>4</v>
      </c>
      <c r="O4" s="114">
        <v>4</v>
      </c>
      <c r="P4" s="114">
        <v>5</v>
      </c>
      <c r="Q4" s="114">
        <v>4</v>
      </c>
      <c r="R4" s="114">
        <v>6</v>
      </c>
      <c r="S4" s="114">
        <v>5</v>
      </c>
      <c r="T4" s="114">
        <v>5</v>
      </c>
      <c r="U4" s="114">
        <v>7</v>
      </c>
      <c r="V4" s="114">
        <v>4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5">
        <v>0</v>
      </c>
      <c r="AE4" s="5">
        <v>1</v>
      </c>
      <c r="AF4" s="5">
        <v>1</v>
      </c>
      <c r="AG4" s="5">
        <v>1</v>
      </c>
      <c r="AH4" s="22">
        <v>1</v>
      </c>
      <c r="AI4" s="12">
        <v>1</v>
      </c>
      <c r="AJ4" s="12">
        <v>0</v>
      </c>
      <c r="AK4" s="12">
        <v>1</v>
      </c>
      <c r="AL4" s="12">
        <v>0</v>
      </c>
      <c r="AM4" s="12">
        <v>2</v>
      </c>
      <c r="AN4" s="12">
        <v>0</v>
      </c>
      <c r="AO4" s="12">
        <v>0</v>
      </c>
      <c r="AP4" s="22">
        <v>2</v>
      </c>
      <c r="AQ4" s="12">
        <v>3</v>
      </c>
      <c r="AR4" s="12">
        <v>2</v>
      </c>
      <c r="AS4" s="12">
        <v>2</v>
      </c>
      <c r="AT4" s="12">
        <v>2</v>
      </c>
      <c r="AU4" s="12">
        <v>6</v>
      </c>
      <c r="AV4" s="9">
        <v>1</v>
      </c>
    </row>
    <row r="5" spans="1:48" ht="15.95" customHeight="1" x14ac:dyDescent="0.2">
      <c r="A5" s="124" t="s">
        <v>158</v>
      </c>
      <c r="B5" s="113">
        <v>5</v>
      </c>
      <c r="C5" s="114">
        <v>5</v>
      </c>
      <c r="D5" s="114">
        <v>4</v>
      </c>
      <c r="E5" s="114">
        <v>5</v>
      </c>
      <c r="F5" s="114">
        <v>5</v>
      </c>
      <c r="G5" s="114">
        <v>5</v>
      </c>
      <c r="H5" s="114">
        <v>5</v>
      </c>
      <c r="I5" s="114">
        <v>5</v>
      </c>
      <c r="J5" s="114">
        <v>4</v>
      </c>
      <c r="K5" s="114">
        <v>5</v>
      </c>
      <c r="L5" s="114">
        <v>5</v>
      </c>
      <c r="M5" s="114">
        <v>2</v>
      </c>
      <c r="N5" s="114">
        <v>4</v>
      </c>
      <c r="O5" s="114">
        <v>5</v>
      </c>
      <c r="P5" s="114">
        <v>5</v>
      </c>
      <c r="Q5" s="114">
        <v>4</v>
      </c>
      <c r="R5" s="114">
        <v>6</v>
      </c>
      <c r="S5" s="114">
        <v>4</v>
      </c>
      <c r="T5" s="114">
        <v>5</v>
      </c>
      <c r="U5" s="114">
        <v>7</v>
      </c>
      <c r="V5" s="114">
        <v>5</v>
      </c>
      <c r="W5" s="6">
        <v>1</v>
      </c>
      <c r="X5" s="6">
        <v>1</v>
      </c>
      <c r="Y5" s="6">
        <v>0</v>
      </c>
      <c r="Z5" s="6">
        <v>1</v>
      </c>
      <c r="AA5" s="6">
        <v>1</v>
      </c>
      <c r="AB5" s="6">
        <v>0</v>
      </c>
      <c r="AC5" s="6">
        <v>1</v>
      </c>
      <c r="AD5" s="5">
        <v>0</v>
      </c>
      <c r="AE5" s="5">
        <v>1</v>
      </c>
      <c r="AF5" s="5">
        <v>1</v>
      </c>
      <c r="AG5" s="5">
        <v>1</v>
      </c>
      <c r="AH5" s="22">
        <v>1</v>
      </c>
      <c r="AI5" s="12">
        <v>1</v>
      </c>
      <c r="AJ5" s="12">
        <v>1</v>
      </c>
      <c r="AK5" s="12">
        <v>1</v>
      </c>
      <c r="AL5" s="12">
        <v>2</v>
      </c>
      <c r="AM5" s="12">
        <v>1</v>
      </c>
      <c r="AN5" s="12">
        <v>0</v>
      </c>
      <c r="AO5" s="12">
        <v>1</v>
      </c>
      <c r="AP5" s="22">
        <v>3</v>
      </c>
      <c r="AQ5" s="12">
        <v>3</v>
      </c>
      <c r="AR5" s="12">
        <v>3</v>
      </c>
      <c r="AS5" s="12">
        <v>3</v>
      </c>
      <c r="AT5" s="12">
        <v>3</v>
      </c>
      <c r="AU5" s="12">
        <v>6</v>
      </c>
      <c r="AV5" s="9">
        <v>1</v>
      </c>
    </row>
    <row r="6" spans="1:48" ht="15.95" customHeight="1" x14ac:dyDescent="0.2">
      <c r="A6" s="124" t="s">
        <v>159</v>
      </c>
      <c r="B6" s="113">
        <v>5</v>
      </c>
      <c r="C6" s="114">
        <v>5</v>
      </c>
      <c r="D6" s="114">
        <v>5</v>
      </c>
      <c r="E6" s="114">
        <v>5</v>
      </c>
      <c r="F6" s="114">
        <v>5</v>
      </c>
      <c r="G6" s="114">
        <v>5</v>
      </c>
      <c r="H6" s="114">
        <v>5</v>
      </c>
      <c r="I6" s="114">
        <v>4</v>
      </c>
      <c r="J6" s="114">
        <v>4</v>
      </c>
      <c r="K6" s="114">
        <v>4</v>
      </c>
      <c r="L6" s="114">
        <v>5</v>
      </c>
      <c r="M6" s="114">
        <v>3</v>
      </c>
      <c r="N6" s="114">
        <v>4</v>
      </c>
      <c r="O6" s="114">
        <v>4</v>
      </c>
      <c r="P6" s="114">
        <v>5</v>
      </c>
      <c r="Q6" s="114">
        <v>4</v>
      </c>
      <c r="R6" s="114">
        <v>6</v>
      </c>
      <c r="S6" s="114">
        <v>5</v>
      </c>
      <c r="T6" s="114">
        <v>5</v>
      </c>
      <c r="U6" s="114">
        <v>6</v>
      </c>
      <c r="V6" s="114">
        <v>2</v>
      </c>
      <c r="W6" s="6">
        <v>1</v>
      </c>
      <c r="X6" s="6">
        <v>1</v>
      </c>
      <c r="Y6" s="6">
        <v>0</v>
      </c>
      <c r="Z6" s="6">
        <v>1</v>
      </c>
      <c r="AA6" s="6">
        <v>1</v>
      </c>
      <c r="AB6" s="6">
        <v>1</v>
      </c>
      <c r="AC6" s="6">
        <v>1</v>
      </c>
      <c r="AD6" s="5">
        <v>0</v>
      </c>
      <c r="AE6" s="5">
        <v>1</v>
      </c>
      <c r="AF6" s="5">
        <v>1</v>
      </c>
      <c r="AG6" s="5">
        <v>1</v>
      </c>
      <c r="AH6" s="39">
        <v>1</v>
      </c>
      <c r="AI6" s="38">
        <v>2</v>
      </c>
      <c r="AJ6" s="38">
        <v>0</v>
      </c>
      <c r="AK6" s="12">
        <v>0</v>
      </c>
      <c r="AL6" s="38">
        <v>1</v>
      </c>
      <c r="AM6" s="38">
        <v>1</v>
      </c>
      <c r="AN6" s="38">
        <v>2</v>
      </c>
      <c r="AO6" s="38">
        <v>0</v>
      </c>
      <c r="AP6" s="39">
        <v>3</v>
      </c>
      <c r="AQ6" s="38">
        <v>2</v>
      </c>
      <c r="AR6" s="38">
        <v>2</v>
      </c>
      <c r="AS6" s="38">
        <v>3</v>
      </c>
      <c r="AT6" s="38">
        <v>2</v>
      </c>
      <c r="AU6" s="38">
        <v>3</v>
      </c>
      <c r="AV6" s="45">
        <v>1</v>
      </c>
    </row>
    <row r="7" spans="1:48" ht="15.95" customHeight="1" x14ac:dyDescent="0.2">
      <c r="A7" s="124" t="s">
        <v>160</v>
      </c>
      <c r="B7" s="113">
        <v>5</v>
      </c>
      <c r="C7" s="114">
        <v>0</v>
      </c>
      <c r="D7" s="114">
        <v>0</v>
      </c>
      <c r="E7" s="114">
        <v>4</v>
      </c>
      <c r="F7" s="114">
        <v>0</v>
      </c>
      <c r="G7" s="114">
        <v>0</v>
      </c>
      <c r="H7" s="114">
        <v>4</v>
      </c>
      <c r="I7" s="114">
        <v>4</v>
      </c>
      <c r="J7" s="114">
        <v>0</v>
      </c>
      <c r="K7" s="114">
        <v>0</v>
      </c>
      <c r="L7" s="114">
        <v>0</v>
      </c>
      <c r="M7" s="114">
        <v>0</v>
      </c>
      <c r="N7" s="114">
        <v>4</v>
      </c>
      <c r="O7" s="114">
        <v>2</v>
      </c>
      <c r="P7" s="114">
        <v>0</v>
      </c>
      <c r="Q7" s="114">
        <v>0</v>
      </c>
      <c r="R7" s="114">
        <v>4</v>
      </c>
      <c r="S7" s="114">
        <v>1</v>
      </c>
      <c r="T7" s="114">
        <v>4</v>
      </c>
      <c r="U7" s="114">
        <v>0</v>
      </c>
      <c r="V7" s="114">
        <v>0</v>
      </c>
      <c r="W7" s="6">
        <v>1</v>
      </c>
      <c r="X7" s="6">
        <v>-2</v>
      </c>
      <c r="Y7" s="6">
        <v>-1</v>
      </c>
      <c r="Z7" s="6">
        <v>-2</v>
      </c>
      <c r="AA7" s="6">
        <v>0</v>
      </c>
      <c r="AB7" s="6">
        <v>-2</v>
      </c>
      <c r="AC7" s="6">
        <v>1</v>
      </c>
      <c r="AD7" s="5">
        <v>-1</v>
      </c>
      <c r="AE7" s="5">
        <v>-2</v>
      </c>
      <c r="AF7" s="5">
        <v>-2</v>
      </c>
      <c r="AG7" s="5">
        <v>-2</v>
      </c>
      <c r="AH7" s="22">
        <v>-1</v>
      </c>
      <c r="AI7" s="12">
        <v>0</v>
      </c>
      <c r="AJ7" s="12">
        <v>0</v>
      </c>
      <c r="AK7" s="38">
        <v>-1</v>
      </c>
      <c r="AL7" s="12">
        <v>0</v>
      </c>
      <c r="AM7" s="12">
        <v>-1</v>
      </c>
      <c r="AN7" s="12">
        <v>-2</v>
      </c>
      <c r="AO7" s="12">
        <v>-2</v>
      </c>
      <c r="AP7" s="2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3</v>
      </c>
      <c r="AV7" s="9">
        <v>0</v>
      </c>
    </row>
    <row r="8" spans="1:48" ht="15.95" customHeight="1" x14ac:dyDescent="0.2">
      <c r="A8" s="125" t="s">
        <v>161</v>
      </c>
      <c r="B8" s="117">
        <v>5</v>
      </c>
      <c r="C8" s="118">
        <v>5</v>
      </c>
      <c r="D8" s="118">
        <v>4</v>
      </c>
      <c r="E8" s="118">
        <v>5</v>
      </c>
      <c r="F8" s="118">
        <v>5</v>
      </c>
      <c r="G8" s="118">
        <v>5</v>
      </c>
      <c r="H8" s="118">
        <v>5</v>
      </c>
      <c r="I8" s="118">
        <v>5</v>
      </c>
      <c r="J8" s="118">
        <v>4</v>
      </c>
      <c r="K8" s="118">
        <v>5</v>
      </c>
      <c r="L8" s="118">
        <v>5</v>
      </c>
      <c r="M8" s="118">
        <v>2</v>
      </c>
      <c r="N8" s="118">
        <v>4</v>
      </c>
      <c r="O8" s="118">
        <v>4</v>
      </c>
      <c r="P8" s="118">
        <v>5</v>
      </c>
      <c r="Q8" s="118">
        <v>2</v>
      </c>
      <c r="R8" s="118">
        <v>6</v>
      </c>
      <c r="S8" s="118">
        <v>5</v>
      </c>
      <c r="T8" s="118">
        <v>5</v>
      </c>
      <c r="U8" s="118">
        <v>7</v>
      </c>
      <c r="V8" s="118">
        <v>4</v>
      </c>
      <c r="W8" s="25">
        <v>1</v>
      </c>
      <c r="X8" s="25">
        <v>1</v>
      </c>
      <c r="Y8" s="25">
        <v>1</v>
      </c>
      <c r="Z8" s="25">
        <v>1</v>
      </c>
      <c r="AA8" s="25">
        <v>1</v>
      </c>
      <c r="AB8" s="25">
        <v>-1</v>
      </c>
      <c r="AC8" s="25">
        <v>1</v>
      </c>
      <c r="AD8" s="26">
        <v>-1</v>
      </c>
      <c r="AE8" s="26">
        <v>1</v>
      </c>
      <c r="AF8" s="26">
        <v>1</v>
      </c>
      <c r="AG8" s="26">
        <v>1</v>
      </c>
      <c r="AH8" s="25">
        <v>1</v>
      </c>
      <c r="AI8" s="26">
        <v>1</v>
      </c>
      <c r="AJ8" s="26">
        <v>2</v>
      </c>
      <c r="AK8" s="26">
        <v>0</v>
      </c>
      <c r="AL8" s="26">
        <v>2</v>
      </c>
      <c r="AM8" s="26">
        <v>2</v>
      </c>
      <c r="AN8" s="26">
        <v>0</v>
      </c>
      <c r="AO8" s="26">
        <v>1</v>
      </c>
      <c r="AP8" s="25">
        <v>3</v>
      </c>
      <c r="AQ8" s="26">
        <v>3</v>
      </c>
      <c r="AR8" s="26">
        <v>3</v>
      </c>
      <c r="AS8" s="26">
        <v>3</v>
      </c>
      <c r="AT8" s="26">
        <v>3</v>
      </c>
      <c r="AU8" s="26">
        <v>6</v>
      </c>
      <c r="AV8" s="27">
        <v>5</v>
      </c>
    </row>
    <row r="9" spans="1:48" ht="15.95" customHeight="1" x14ac:dyDescent="0.2">
      <c r="A9" s="124" t="s">
        <v>162</v>
      </c>
      <c r="B9" s="113">
        <v>5</v>
      </c>
      <c r="C9" s="114">
        <v>5</v>
      </c>
      <c r="D9" s="114">
        <v>0</v>
      </c>
      <c r="E9" s="114">
        <v>4</v>
      </c>
      <c r="F9" s="114">
        <v>3</v>
      </c>
      <c r="G9" s="114">
        <v>0</v>
      </c>
      <c r="H9" s="114">
        <v>5</v>
      </c>
      <c r="I9" s="114">
        <v>5</v>
      </c>
      <c r="J9" s="114">
        <v>2</v>
      </c>
      <c r="K9" s="114">
        <v>3</v>
      </c>
      <c r="L9" s="114">
        <v>0</v>
      </c>
      <c r="M9" s="114">
        <v>0</v>
      </c>
      <c r="N9" s="114">
        <v>4</v>
      </c>
      <c r="O9" s="114">
        <v>2</v>
      </c>
      <c r="P9" s="114">
        <v>3</v>
      </c>
      <c r="Q9" s="114">
        <v>0</v>
      </c>
      <c r="R9" s="114">
        <v>5</v>
      </c>
      <c r="S9" s="114">
        <v>0</v>
      </c>
      <c r="T9" s="114">
        <v>5</v>
      </c>
      <c r="U9" s="114">
        <v>5</v>
      </c>
      <c r="V9" s="114">
        <v>3</v>
      </c>
      <c r="W9" s="6">
        <v>1</v>
      </c>
      <c r="X9" s="6">
        <v>1</v>
      </c>
      <c r="Y9" s="6">
        <v>1</v>
      </c>
      <c r="Z9" s="6">
        <v>1</v>
      </c>
      <c r="AA9" s="6">
        <v>0</v>
      </c>
      <c r="AB9" s="6">
        <v>-1</v>
      </c>
      <c r="AC9" s="6">
        <v>1</v>
      </c>
      <c r="AD9" s="5">
        <v>-1</v>
      </c>
      <c r="AE9" s="5">
        <v>1</v>
      </c>
      <c r="AF9" s="5">
        <v>1</v>
      </c>
      <c r="AG9" s="5">
        <v>0</v>
      </c>
      <c r="AH9" s="22">
        <v>-1</v>
      </c>
      <c r="AI9" s="12">
        <v>-1</v>
      </c>
      <c r="AJ9" s="12">
        <v>-1</v>
      </c>
      <c r="AK9" s="12">
        <v>-1</v>
      </c>
      <c r="AL9" s="12">
        <v>0</v>
      </c>
      <c r="AM9" s="12">
        <v>-1</v>
      </c>
      <c r="AN9" s="12">
        <v>-1</v>
      </c>
      <c r="AO9" s="12">
        <v>0</v>
      </c>
      <c r="AP9" s="22">
        <v>0</v>
      </c>
      <c r="AQ9" s="12">
        <v>2</v>
      </c>
      <c r="AR9" s="12">
        <v>0</v>
      </c>
      <c r="AS9" s="12">
        <v>1</v>
      </c>
      <c r="AT9" s="12">
        <v>0</v>
      </c>
      <c r="AU9" s="12">
        <v>3</v>
      </c>
      <c r="AV9" s="9">
        <v>0</v>
      </c>
    </row>
    <row r="10" spans="1:48" ht="15.95" customHeight="1" x14ac:dyDescent="0.2">
      <c r="A10" s="124" t="s">
        <v>163</v>
      </c>
      <c r="B10" s="113">
        <v>5</v>
      </c>
      <c r="C10" s="114">
        <v>5</v>
      </c>
      <c r="D10" s="114">
        <v>1</v>
      </c>
      <c r="E10" s="114">
        <v>4</v>
      </c>
      <c r="F10" s="114">
        <v>4</v>
      </c>
      <c r="G10" s="114">
        <v>4</v>
      </c>
      <c r="H10" s="114">
        <v>4</v>
      </c>
      <c r="I10" s="114">
        <v>4</v>
      </c>
      <c r="J10" s="114">
        <v>2</v>
      </c>
      <c r="K10" s="114">
        <v>3</v>
      </c>
      <c r="L10" s="114">
        <v>5</v>
      </c>
      <c r="M10" s="114">
        <v>1</v>
      </c>
      <c r="N10" s="114">
        <v>4</v>
      </c>
      <c r="O10" s="114">
        <v>4</v>
      </c>
      <c r="P10" s="114">
        <v>4</v>
      </c>
      <c r="Q10" s="114">
        <v>2</v>
      </c>
      <c r="R10" s="114">
        <v>4</v>
      </c>
      <c r="S10" s="114">
        <v>4</v>
      </c>
      <c r="T10" s="114">
        <v>5</v>
      </c>
      <c r="U10" s="114">
        <v>4</v>
      </c>
      <c r="V10" s="114">
        <v>4</v>
      </c>
      <c r="W10" s="6">
        <v>0</v>
      </c>
      <c r="X10" s="6">
        <v>0</v>
      </c>
      <c r="Y10" s="6">
        <v>-1</v>
      </c>
      <c r="Z10" s="6">
        <v>0</v>
      </c>
      <c r="AA10" s="6">
        <v>0</v>
      </c>
      <c r="AB10" s="6">
        <v>0</v>
      </c>
      <c r="AC10" s="6">
        <v>1</v>
      </c>
      <c r="AD10" s="5">
        <v>0</v>
      </c>
      <c r="AE10" s="5">
        <v>1</v>
      </c>
      <c r="AF10" s="5">
        <v>1</v>
      </c>
      <c r="AG10" s="5">
        <v>0</v>
      </c>
      <c r="AH10" s="22">
        <v>1</v>
      </c>
      <c r="AI10" s="12">
        <v>0</v>
      </c>
      <c r="AJ10" s="12">
        <v>1</v>
      </c>
      <c r="AK10" s="12">
        <v>2</v>
      </c>
      <c r="AL10" s="12">
        <v>1</v>
      </c>
      <c r="AM10" s="12">
        <v>0</v>
      </c>
      <c r="AN10" s="12">
        <v>-2</v>
      </c>
      <c r="AO10" s="12">
        <v>-1</v>
      </c>
      <c r="AP10" s="22">
        <v>1</v>
      </c>
      <c r="AQ10" s="12">
        <v>2</v>
      </c>
      <c r="AR10" s="12">
        <v>2</v>
      </c>
      <c r="AS10" s="12">
        <v>2</v>
      </c>
      <c r="AT10" s="12">
        <v>2</v>
      </c>
      <c r="AU10" s="12">
        <v>5</v>
      </c>
      <c r="AV10" s="9">
        <v>0</v>
      </c>
    </row>
    <row r="11" spans="1:48" ht="15.95" customHeight="1" x14ac:dyDescent="0.2">
      <c r="A11" s="124" t="s">
        <v>164</v>
      </c>
      <c r="B11" s="113">
        <v>5</v>
      </c>
      <c r="C11" s="114">
        <v>4</v>
      </c>
      <c r="D11" s="114">
        <v>0</v>
      </c>
      <c r="E11" s="114">
        <v>1</v>
      </c>
      <c r="F11" s="114">
        <v>0</v>
      </c>
      <c r="G11" s="114">
        <v>0</v>
      </c>
      <c r="H11" s="114">
        <v>2</v>
      </c>
      <c r="I11" s="114">
        <v>1</v>
      </c>
      <c r="J11" s="114">
        <v>0</v>
      </c>
      <c r="K11" s="114">
        <v>0</v>
      </c>
      <c r="L11" s="114">
        <v>0</v>
      </c>
      <c r="M11" s="114">
        <v>0</v>
      </c>
      <c r="N11" s="114">
        <v>0</v>
      </c>
      <c r="O11" s="114">
        <v>0</v>
      </c>
      <c r="P11" s="114">
        <v>2</v>
      </c>
      <c r="Q11" s="114">
        <v>0</v>
      </c>
      <c r="R11" s="114">
        <v>3</v>
      </c>
      <c r="S11" s="114">
        <v>0</v>
      </c>
      <c r="T11" s="114">
        <v>2</v>
      </c>
      <c r="U11" s="114">
        <v>2</v>
      </c>
      <c r="V11" s="114">
        <v>0</v>
      </c>
      <c r="W11" s="6">
        <v>1</v>
      </c>
      <c r="X11" s="6">
        <v>0</v>
      </c>
      <c r="Y11" s="6">
        <v>-1</v>
      </c>
      <c r="Z11" s="6">
        <v>-2</v>
      </c>
      <c r="AA11" s="6">
        <v>-1</v>
      </c>
      <c r="AB11" s="6">
        <v>0</v>
      </c>
      <c r="AC11" s="6">
        <v>-2</v>
      </c>
      <c r="AD11" s="5">
        <v>-2</v>
      </c>
      <c r="AE11" s="5">
        <v>-1</v>
      </c>
      <c r="AF11" s="5">
        <v>-1</v>
      </c>
      <c r="AG11" s="5">
        <v>0</v>
      </c>
      <c r="AH11" s="39">
        <v>-1</v>
      </c>
      <c r="AI11" s="38">
        <v>-1</v>
      </c>
      <c r="AJ11" s="38">
        <v>-1</v>
      </c>
      <c r="AK11" s="38">
        <v>-1</v>
      </c>
      <c r="AL11" s="38">
        <v>-1</v>
      </c>
      <c r="AM11" s="38">
        <v>-2</v>
      </c>
      <c r="AN11" s="38">
        <v>0</v>
      </c>
      <c r="AO11" s="38">
        <v>-1</v>
      </c>
      <c r="AP11" s="39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45">
        <v>5</v>
      </c>
    </row>
    <row r="12" spans="1:48" ht="15.95" customHeight="1" x14ac:dyDescent="0.2">
      <c r="A12" s="124" t="s">
        <v>165</v>
      </c>
      <c r="B12" s="113">
        <v>5</v>
      </c>
      <c r="C12" s="114">
        <v>5</v>
      </c>
      <c r="D12" s="114">
        <v>0</v>
      </c>
      <c r="E12" s="114">
        <v>2</v>
      </c>
      <c r="F12" s="114">
        <v>0</v>
      </c>
      <c r="G12" s="114">
        <v>0</v>
      </c>
      <c r="H12" s="114">
        <v>0</v>
      </c>
      <c r="I12" s="114">
        <v>3</v>
      </c>
      <c r="J12" s="114">
        <v>0</v>
      </c>
      <c r="K12" s="114">
        <v>0</v>
      </c>
      <c r="L12" s="114">
        <v>0</v>
      </c>
      <c r="M12" s="114">
        <v>0</v>
      </c>
      <c r="N12" s="114">
        <v>0</v>
      </c>
      <c r="O12" s="114">
        <v>0</v>
      </c>
      <c r="P12" s="114">
        <v>0</v>
      </c>
      <c r="Q12" s="114">
        <v>0</v>
      </c>
      <c r="R12" s="114">
        <v>0</v>
      </c>
      <c r="S12" s="114">
        <v>0</v>
      </c>
      <c r="T12" s="114">
        <v>0</v>
      </c>
      <c r="U12" s="114">
        <v>0</v>
      </c>
      <c r="V12" s="114">
        <v>0</v>
      </c>
      <c r="W12" s="6">
        <v>0</v>
      </c>
      <c r="X12" s="6">
        <v>0</v>
      </c>
      <c r="Y12" s="6">
        <v>-1</v>
      </c>
      <c r="Z12" s="6">
        <v>-2</v>
      </c>
      <c r="AA12" s="6">
        <v>-2</v>
      </c>
      <c r="AB12" s="6">
        <v>-2</v>
      </c>
      <c r="AC12" s="6">
        <v>-2</v>
      </c>
      <c r="AD12" s="5">
        <v>-2</v>
      </c>
      <c r="AE12" s="5">
        <v>-2</v>
      </c>
      <c r="AF12" s="5">
        <v>-2</v>
      </c>
      <c r="AG12" s="5">
        <v>-2</v>
      </c>
      <c r="AH12" s="39">
        <v>0</v>
      </c>
      <c r="AI12" s="38">
        <v>-1</v>
      </c>
      <c r="AJ12" s="38">
        <v>-1</v>
      </c>
      <c r="AK12" s="38">
        <v>-1</v>
      </c>
      <c r="AL12" s="38">
        <v>-1</v>
      </c>
      <c r="AM12" s="38">
        <v>0</v>
      </c>
      <c r="AN12" s="38">
        <v>-2</v>
      </c>
      <c r="AO12" s="38">
        <v>-2</v>
      </c>
      <c r="AP12" s="39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45">
        <v>0</v>
      </c>
    </row>
    <row r="13" spans="1:48" ht="15.95" customHeight="1" x14ac:dyDescent="0.2">
      <c r="A13" s="124" t="s">
        <v>166</v>
      </c>
      <c r="B13" s="113">
        <v>5</v>
      </c>
      <c r="C13" s="114">
        <v>5</v>
      </c>
      <c r="D13" s="114">
        <v>3</v>
      </c>
      <c r="E13" s="114">
        <v>3</v>
      </c>
      <c r="F13" s="114">
        <v>3</v>
      </c>
      <c r="G13" s="114">
        <v>1</v>
      </c>
      <c r="H13" s="114">
        <v>4</v>
      </c>
      <c r="I13" s="114">
        <v>3</v>
      </c>
      <c r="J13" s="114">
        <v>0</v>
      </c>
      <c r="K13" s="114">
        <v>1</v>
      </c>
      <c r="L13" s="114">
        <v>0</v>
      </c>
      <c r="M13" s="114">
        <v>0</v>
      </c>
      <c r="N13" s="114">
        <v>4</v>
      </c>
      <c r="O13" s="114">
        <v>4</v>
      </c>
      <c r="P13" s="114">
        <v>4</v>
      </c>
      <c r="Q13" s="114">
        <v>4</v>
      </c>
      <c r="R13" s="114">
        <v>5</v>
      </c>
      <c r="S13" s="114">
        <v>2</v>
      </c>
      <c r="T13" s="114">
        <v>4</v>
      </c>
      <c r="U13" s="114">
        <v>6</v>
      </c>
      <c r="V13" s="114">
        <v>4</v>
      </c>
      <c r="W13" s="6">
        <v>1</v>
      </c>
      <c r="X13" s="6">
        <v>0</v>
      </c>
      <c r="Y13" s="6">
        <v>-1</v>
      </c>
      <c r="Z13" s="6">
        <v>-1</v>
      </c>
      <c r="AA13" s="6">
        <v>-1</v>
      </c>
      <c r="AB13" s="6">
        <v>0</v>
      </c>
      <c r="AC13" s="6">
        <v>1</v>
      </c>
      <c r="AD13" s="5">
        <v>0</v>
      </c>
      <c r="AE13" s="5">
        <v>1</v>
      </c>
      <c r="AF13" s="5">
        <v>1</v>
      </c>
      <c r="AG13" s="5">
        <v>1</v>
      </c>
      <c r="AH13" s="22">
        <v>1</v>
      </c>
      <c r="AI13" s="12">
        <v>0</v>
      </c>
      <c r="AJ13" s="12">
        <v>-1</v>
      </c>
      <c r="AK13" s="12">
        <v>-1</v>
      </c>
      <c r="AL13" s="12">
        <v>0</v>
      </c>
      <c r="AM13" s="12">
        <v>0</v>
      </c>
      <c r="AN13" s="12">
        <v>0</v>
      </c>
      <c r="AO13" s="12">
        <v>-1</v>
      </c>
      <c r="AP13" s="22">
        <v>1</v>
      </c>
      <c r="AQ13" s="12">
        <v>2</v>
      </c>
      <c r="AR13" s="12">
        <v>2</v>
      </c>
      <c r="AS13" s="12">
        <v>2</v>
      </c>
      <c r="AT13" s="12">
        <v>0</v>
      </c>
      <c r="AU13" s="12">
        <v>3</v>
      </c>
      <c r="AV13" s="9">
        <v>5</v>
      </c>
    </row>
    <row r="14" spans="1:48" ht="15.95" customHeight="1" thickBot="1" x14ac:dyDescent="0.25">
      <c r="A14" s="126" t="s">
        <v>167</v>
      </c>
      <c r="B14" s="115">
        <v>5</v>
      </c>
      <c r="C14" s="116">
        <v>5</v>
      </c>
      <c r="D14" s="116">
        <v>5</v>
      </c>
      <c r="E14" s="116">
        <v>5</v>
      </c>
      <c r="F14" s="116">
        <v>5</v>
      </c>
      <c r="G14" s="116">
        <v>5</v>
      </c>
      <c r="H14" s="116">
        <v>5</v>
      </c>
      <c r="I14" s="116">
        <v>4</v>
      </c>
      <c r="J14" s="116">
        <v>5</v>
      </c>
      <c r="K14" s="116">
        <v>4</v>
      </c>
      <c r="L14" s="116">
        <v>2</v>
      </c>
      <c r="M14" s="116">
        <v>3</v>
      </c>
      <c r="N14" s="116">
        <v>4</v>
      </c>
      <c r="O14" s="116">
        <v>5</v>
      </c>
      <c r="P14" s="116">
        <v>5</v>
      </c>
      <c r="Q14" s="116">
        <v>4</v>
      </c>
      <c r="R14" s="116">
        <v>6</v>
      </c>
      <c r="S14" s="116">
        <v>5</v>
      </c>
      <c r="T14" s="116">
        <v>5</v>
      </c>
      <c r="U14" s="116">
        <v>6</v>
      </c>
      <c r="V14" s="116">
        <v>2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0</v>
      </c>
      <c r="AC14" s="13">
        <v>1</v>
      </c>
      <c r="AD14" s="14">
        <v>0</v>
      </c>
      <c r="AE14" s="14">
        <v>1</v>
      </c>
      <c r="AF14" s="14">
        <v>1</v>
      </c>
      <c r="AG14" s="14">
        <v>1</v>
      </c>
      <c r="AH14" s="17">
        <v>0</v>
      </c>
      <c r="AI14" s="23">
        <v>2</v>
      </c>
      <c r="AJ14" s="23">
        <v>0</v>
      </c>
      <c r="AK14" s="23">
        <v>1</v>
      </c>
      <c r="AL14" s="23">
        <v>1</v>
      </c>
      <c r="AM14" s="23">
        <v>1</v>
      </c>
      <c r="AN14" s="23">
        <v>0</v>
      </c>
      <c r="AO14" s="23">
        <v>2</v>
      </c>
      <c r="AP14" s="17">
        <v>3</v>
      </c>
      <c r="AQ14" s="23">
        <v>3</v>
      </c>
      <c r="AR14" s="23">
        <v>2</v>
      </c>
      <c r="AS14" s="23">
        <v>3</v>
      </c>
      <c r="AT14" s="23">
        <v>2</v>
      </c>
      <c r="AU14" s="23">
        <v>5</v>
      </c>
      <c r="AV14" s="10">
        <v>1</v>
      </c>
    </row>
    <row r="15" spans="1:48" ht="12.75" x14ac:dyDescent="0.2">
      <c r="A15" s="66"/>
      <c r="B15" s="66"/>
      <c r="C15" s="73"/>
      <c r="D15" s="66"/>
      <c r="E15" s="66"/>
      <c r="G15" s="66"/>
      <c r="H15" s="66"/>
    </row>
    <row r="16" spans="1:48" ht="12.75" x14ac:dyDescent="0.2">
      <c r="A16" s="66"/>
      <c r="B16" s="66"/>
      <c r="C16" s="66"/>
      <c r="D16" s="66"/>
      <c r="E16" s="66"/>
      <c r="F16" s="66"/>
      <c r="G16" s="66"/>
      <c r="H16" s="66"/>
    </row>
    <row r="17" spans="1:8" ht="12.75" x14ac:dyDescent="0.2">
      <c r="A17" s="66"/>
      <c r="B17" s="66"/>
      <c r="C17" s="66"/>
      <c r="D17" s="66"/>
      <c r="E17" s="66"/>
      <c r="F17" s="66"/>
      <c r="G17" s="66"/>
      <c r="H17" s="66"/>
    </row>
    <row r="18" spans="1:8" ht="12.75" x14ac:dyDescent="0.2">
      <c r="A18" s="66"/>
      <c r="B18" s="66"/>
      <c r="C18" s="66"/>
      <c r="D18" s="66"/>
      <c r="E18" s="66"/>
      <c r="F18" s="66"/>
      <c r="G18" s="66"/>
      <c r="H18" s="66"/>
    </row>
    <row r="19" spans="1:8" ht="12.75" x14ac:dyDescent="0.2">
      <c r="A19" s="66"/>
      <c r="B19" s="66"/>
      <c r="C19" s="66"/>
      <c r="D19" s="66"/>
      <c r="E19" s="66"/>
      <c r="F19" s="66"/>
      <c r="G19" s="66"/>
      <c r="H19" s="66"/>
    </row>
    <row r="20" spans="1:8" ht="18.75" x14ac:dyDescent="0.3">
      <c r="A20" s="142"/>
      <c r="B20" s="66"/>
      <c r="C20" s="66"/>
      <c r="D20" s="66"/>
      <c r="E20" s="66"/>
      <c r="F20" s="66"/>
      <c r="G20" s="66"/>
      <c r="H20" s="66"/>
    </row>
    <row r="21" spans="1:8" ht="18.75" x14ac:dyDescent="0.3">
      <c r="A21" s="142"/>
      <c r="B21" s="66"/>
      <c r="C21" s="66"/>
      <c r="D21" s="66"/>
      <c r="E21" s="66"/>
      <c r="F21" s="66"/>
      <c r="G21" s="66"/>
      <c r="H21" s="66"/>
    </row>
    <row r="22" spans="1:8" ht="15.75" x14ac:dyDescent="0.25">
      <c r="A22" s="143"/>
      <c r="B22" s="66"/>
      <c r="C22" s="66"/>
      <c r="D22" s="66"/>
      <c r="E22" s="66"/>
      <c r="F22" s="66"/>
      <c r="G22" s="66"/>
      <c r="H22" s="66"/>
    </row>
    <row r="23" spans="1:8" ht="12.75" x14ac:dyDescent="0.2">
      <c r="A23" s="144"/>
      <c r="B23" s="66"/>
      <c r="C23" s="66"/>
      <c r="D23" s="66"/>
      <c r="E23" s="66"/>
      <c r="F23" s="66"/>
      <c r="G23" s="66"/>
      <c r="H23" s="66"/>
    </row>
    <row r="24" spans="1:8" ht="12.75" x14ac:dyDescent="0.2">
      <c r="A24" s="144"/>
      <c r="B24" s="66"/>
      <c r="C24" s="66"/>
      <c r="D24" s="66"/>
      <c r="E24" s="66"/>
      <c r="F24" s="66"/>
      <c r="G24" s="66"/>
      <c r="H24" s="66"/>
    </row>
    <row r="25" spans="1:8" ht="12.75" x14ac:dyDescent="0.2">
      <c r="A25" s="144"/>
      <c r="B25" s="66"/>
      <c r="C25" s="66"/>
      <c r="D25" s="66"/>
      <c r="E25" s="66"/>
      <c r="F25" s="66"/>
      <c r="G25" s="66"/>
      <c r="H25" s="66"/>
    </row>
    <row r="26" spans="1:8" ht="12.75" x14ac:dyDescent="0.2">
      <c r="A26" s="144"/>
      <c r="B26" s="66"/>
      <c r="C26" s="66"/>
      <c r="D26" s="66"/>
      <c r="E26" s="66"/>
      <c r="F26" s="66"/>
      <c r="G26" s="66"/>
      <c r="H26" s="66"/>
    </row>
    <row r="27" spans="1:8" ht="12.75" x14ac:dyDescent="0.2">
      <c r="A27" s="144"/>
      <c r="B27" s="66"/>
      <c r="C27" s="66"/>
      <c r="D27" s="66"/>
      <c r="E27" s="66"/>
      <c r="F27" s="66"/>
      <c r="G27" s="66"/>
      <c r="H27" s="66"/>
    </row>
    <row r="28" spans="1:8" ht="12.75" x14ac:dyDescent="0.2">
      <c r="A28" s="144"/>
      <c r="B28" s="66"/>
      <c r="C28" s="66"/>
      <c r="D28" s="66"/>
      <c r="E28" s="66"/>
      <c r="F28" s="66"/>
      <c r="G28" s="66"/>
      <c r="H28" s="66"/>
    </row>
    <row r="29" spans="1:8" ht="12.75" x14ac:dyDescent="0.2">
      <c r="A29" s="144"/>
      <c r="B29" s="66"/>
      <c r="C29" s="66"/>
      <c r="D29" s="66"/>
      <c r="E29" s="66"/>
      <c r="F29" s="66"/>
      <c r="G29" s="66"/>
      <c r="H29" s="66"/>
    </row>
    <row r="30" spans="1:8" ht="12.75" x14ac:dyDescent="0.2">
      <c r="A30" s="144"/>
    </row>
    <row r="31" spans="1:8" ht="12.75" x14ac:dyDescent="0.2">
      <c r="A31" s="144"/>
    </row>
    <row r="32" spans="1:8" ht="12.75" x14ac:dyDescent="0.2">
      <c r="A32" s="144"/>
    </row>
    <row r="33" spans="1:1" ht="12.75" x14ac:dyDescent="0.2">
      <c r="A33" s="144"/>
    </row>
    <row r="34" spans="1:1" ht="12.75" x14ac:dyDescent="0.2">
      <c r="A34" s="144"/>
    </row>
    <row r="35" spans="1:1" ht="12.75" x14ac:dyDescent="0.2">
      <c r="A35" s="144"/>
    </row>
    <row r="36" spans="1:1" ht="12.75" x14ac:dyDescent="0.2">
      <c r="A36" s="144"/>
    </row>
    <row r="37" spans="1:1" ht="12.75" x14ac:dyDescent="0.2">
      <c r="A37" s="144"/>
    </row>
    <row r="38" spans="1:1" ht="12.75" x14ac:dyDescent="0.2">
      <c r="A38" s="144"/>
    </row>
    <row r="39" spans="1:1" ht="12.75" x14ac:dyDescent="0.2">
      <c r="A39" s="144"/>
    </row>
    <row r="40" spans="1:1" ht="12.75" x14ac:dyDescent="0.2">
      <c r="A40" s="144"/>
    </row>
    <row r="41" spans="1:1" ht="12.75" x14ac:dyDescent="0.2">
      <c r="A41" s="144"/>
    </row>
    <row r="42" spans="1:1" ht="12.75" x14ac:dyDescent="0.2">
      <c r="A42" s="144"/>
    </row>
    <row r="43" spans="1:1" ht="12.75" x14ac:dyDescent="0.2">
      <c r="A43" s="144"/>
    </row>
    <row r="44" spans="1:1" ht="12.75" x14ac:dyDescent="0.2">
      <c r="A44" s="144"/>
    </row>
    <row r="45" spans="1:1" ht="12.75" x14ac:dyDescent="0.2">
      <c r="A45" s="144"/>
    </row>
    <row r="46" spans="1:1" ht="12.75" x14ac:dyDescent="0.2">
      <c r="A46" s="144"/>
    </row>
    <row r="47" spans="1:1" ht="12.75" x14ac:dyDescent="0.2">
      <c r="A47" s="144"/>
    </row>
    <row r="48" spans="1:1" ht="12.75" x14ac:dyDescent="0.2">
      <c r="A48" s="144"/>
    </row>
    <row r="49" spans="1:1" ht="12.75" x14ac:dyDescent="0.2">
      <c r="A49" s="144"/>
    </row>
    <row r="50" spans="1:1" ht="12.75" x14ac:dyDescent="0.2">
      <c r="A50" s="144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</sheetData>
  <phoneticPr fontId="0" type="noConversion"/>
  <pageMargins left="0.39370078740157483" right="0.39370078740157483" top="0.98425196850393704" bottom="0.98425196850393704" header="0.51181102362204722" footer="0.51181102362204722"/>
  <pageSetup paperSize="9" scale="70" orientation="landscape" horizontalDpi="300" verticalDpi="300" r:id="rId1"/>
  <headerFooter alignWithMargins="0">
    <oddHeader>&amp;C&amp;D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"/>
    </sheetView>
  </sheetViews>
  <sheetFormatPr defaultRowHeight="12.75" x14ac:dyDescent="0.2"/>
  <cols>
    <col min="1" max="1" width="5.7109375" customWidth="1"/>
    <col min="2" max="2" width="18.5703125" customWidth="1"/>
  </cols>
  <sheetData>
    <row r="1" spans="1:6" ht="15" customHeight="1" thickBot="1" x14ac:dyDescent="0.25">
      <c r="A1" s="296" t="s">
        <v>6</v>
      </c>
      <c r="B1" s="296" t="s">
        <v>2</v>
      </c>
      <c r="C1" s="337" t="s">
        <v>646</v>
      </c>
      <c r="D1" s="338" t="s">
        <v>647</v>
      </c>
      <c r="E1" s="338" t="s">
        <v>648</v>
      </c>
      <c r="F1" s="339" t="s">
        <v>649</v>
      </c>
    </row>
    <row r="2" spans="1:6" ht="15" customHeight="1" x14ac:dyDescent="0.2">
      <c r="A2" s="29">
        <v>1</v>
      </c>
      <c r="B2" s="194" t="s">
        <v>607</v>
      </c>
      <c r="C2" s="335"/>
      <c r="D2" s="133"/>
      <c r="E2" s="133"/>
      <c r="F2" s="336"/>
    </row>
    <row r="3" spans="1:6" ht="15" customHeight="1" x14ac:dyDescent="0.2">
      <c r="A3" s="193">
        <v>2</v>
      </c>
      <c r="B3" s="198" t="s">
        <v>608</v>
      </c>
      <c r="C3" s="330"/>
      <c r="D3" s="122"/>
      <c r="E3" s="122"/>
      <c r="F3" s="331"/>
    </row>
    <row r="4" spans="1:6" ht="15" customHeight="1" x14ac:dyDescent="0.2">
      <c r="A4" s="193">
        <v>3</v>
      </c>
      <c r="B4" s="198" t="s">
        <v>623</v>
      </c>
      <c r="C4" s="330"/>
      <c r="D4" s="122"/>
      <c r="E4" s="122"/>
      <c r="F4" s="331"/>
    </row>
    <row r="5" spans="1:6" ht="15" customHeight="1" x14ac:dyDescent="0.2">
      <c r="A5" s="193">
        <v>4</v>
      </c>
      <c r="B5" s="198" t="s">
        <v>609</v>
      </c>
      <c r="C5" s="330"/>
      <c r="D5" s="122"/>
      <c r="E5" s="122"/>
      <c r="F5" s="331"/>
    </row>
    <row r="6" spans="1:6" ht="15" customHeight="1" x14ac:dyDescent="0.2">
      <c r="A6" s="193">
        <v>5</v>
      </c>
      <c r="B6" s="198" t="s">
        <v>610</v>
      </c>
      <c r="C6" s="330"/>
      <c r="D6" s="122"/>
      <c r="E6" s="122"/>
      <c r="F6" s="331"/>
    </row>
    <row r="7" spans="1:6" ht="15" customHeight="1" x14ac:dyDescent="0.2">
      <c r="A7" s="193">
        <v>6</v>
      </c>
      <c r="B7" s="198" t="s">
        <v>611</v>
      </c>
      <c r="C7" s="330"/>
      <c r="D7" s="122"/>
      <c r="E7" s="122"/>
      <c r="F7" s="331"/>
    </row>
    <row r="8" spans="1:6" ht="15" customHeight="1" x14ac:dyDescent="0.2">
      <c r="A8" s="193">
        <v>7</v>
      </c>
      <c r="B8" s="198" t="s">
        <v>612</v>
      </c>
      <c r="C8" s="330"/>
      <c r="D8" s="122"/>
      <c r="E8" s="122"/>
      <c r="F8" s="331"/>
    </row>
    <row r="9" spans="1:6" ht="15" customHeight="1" x14ac:dyDescent="0.2">
      <c r="A9" s="193">
        <v>8</v>
      </c>
      <c r="B9" s="198" t="s">
        <v>613</v>
      </c>
      <c r="C9" s="330"/>
      <c r="D9" s="122"/>
      <c r="E9" s="122"/>
      <c r="F9" s="331"/>
    </row>
    <row r="10" spans="1:6" ht="15" customHeight="1" x14ac:dyDescent="0.2">
      <c r="A10" s="193">
        <v>9</v>
      </c>
      <c r="B10" s="198" t="s">
        <v>624</v>
      </c>
      <c r="C10" s="330"/>
      <c r="D10" s="122"/>
      <c r="E10" s="122"/>
      <c r="F10" s="331"/>
    </row>
    <row r="11" spans="1:6" ht="15" customHeight="1" x14ac:dyDescent="0.2">
      <c r="A11" s="193">
        <v>10</v>
      </c>
      <c r="B11" s="198" t="s">
        <v>614</v>
      </c>
      <c r="C11" s="330"/>
      <c r="D11" s="122"/>
      <c r="E11" s="122"/>
      <c r="F11" s="331"/>
    </row>
    <row r="12" spans="1:6" ht="15" customHeight="1" x14ac:dyDescent="0.2">
      <c r="A12" s="193">
        <v>11</v>
      </c>
      <c r="B12" s="198" t="s">
        <v>615</v>
      </c>
      <c r="C12" s="330"/>
      <c r="D12" s="122"/>
      <c r="E12" s="122"/>
      <c r="F12" s="331"/>
    </row>
    <row r="13" spans="1:6" ht="15" customHeight="1" x14ac:dyDescent="0.2">
      <c r="A13" s="193">
        <v>12</v>
      </c>
      <c r="B13" s="278" t="s">
        <v>616</v>
      </c>
      <c r="C13" s="330"/>
      <c r="D13" s="122"/>
      <c r="E13" s="122"/>
      <c r="F13" s="331"/>
    </row>
    <row r="14" spans="1:6" ht="15" customHeight="1" x14ac:dyDescent="0.2">
      <c r="A14" s="193">
        <v>13</v>
      </c>
      <c r="B14" s="198" t="s">
        <v>617</v>
      </c>
      <c r="C14" s="330"/>
      <c r="D14" s="122"/>
      <c r="E14" s="122"/>
      <c r="F14" s="331"/>
    </row>
    <row r="15" spans="1:6" ht="15" customHeight="1" x14ac:dyDescent="0.2">
      <c r="A15" s="193">
        <v>14</v>
      </c>
      <c r="B15" s="198" t="s">
        <v>618</v>
      </c>
      <c r="C15" s="330"/>
      <c r="D15" s="122"/>
      <c r="E15" s="122"/>
      <c r="F15" s="331"/>
    </row>
    <row r="16" spans="1:6" ht="15" customHeight="1" x14ac:dyDescent="0.2">
      <c r="A16" s="193">
        <v>15</v>
      </c>
      <c r="B16" s="198" t="s">
        <v>619</v>
      </c>
      <c r="C16" s="330"/>
      <c r="D16" s="122"/>
      <c r="E16" s="122"/>
      <c r="F16" s="331"/>
    </row>
    <row r="17" spans="1:6" ht="15" customHeight="1" x14ac:dyDescent="0.2">
      <c r="A17" s="193">
        <v>16</v>
      </c>
      <c r="B17" s="278" t="s">
        <v>620</v>
      </c>
      <c r="C17" s="330"/>
      <c r="D17" s="122"/>
      <c r="E17" s="122"/>
      <c r="F17" s="331"/>
    </row>
    <row r="18" spans="1:6" ht="15" customHeight="1" x14ac:dyDescent="0.2">
      <c r="A18" s="193">
        <v>17</v>
      </c>
      <c r="B18" s="198" t="s">
        <v>621</v>
      </c>
      <c r="C18" s="330"/>
      <c r="D18" s="122"/>
      <c r="E18" s="122"/>
      <c r="F18" s="331"/>
    </row>
    <row r="19" spans="1:6" ht="15" customHeight="1" x14ac:dyDescent="0.2">
      <c r="A19" s="193">
        <v>18</v>
      </c>
      <c r="B19" s="198" t="s">
        <v>622</v>
      </c>
      <c r="C19" s="330"/>
      <c r="D19" s="122"/>
      <c r="E19" s="122"/>
      <c r="F19" s="331"/>
    </row>
    <row r="20" spans="1:6" ht="15" customHeight="1" thickBot="1" x14ac:dyDescent="0.25">
      <c r="A20" s="228">
        <v>19</v>
      </c>
      <c r="B20" s="227" t="s">
        <v>629</v>
      </c>
      <c r="C20" s="332"/>
      <c r="D20" s="333"/>
      <c r="E20" s="333"/>
      <c r="F20" s="33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6" sqref="F36"/>
    </sheetView>
  </sheetViews>
  <sheetFormatPr defaultRowHeight="12.75" x14ac:dyDescent="0.2"/>
  <cols>
    <col min="1" max="1" width="12.42578125" customWidth="1"/>
    <col min="3" max="3" width="15.140625" customWidth="1"/>
  </cols>
  <sheetData>
    <row r="1" spans="1:11" ht="19.5" thickBot="1" x14ac:dyDescent="0.35">
      <c r="A1" s="365" t="s">
        <v>92</v>
      </c>
      <c r="B1" s="365"/>
      <c r="C1" s="365"/>
      <c r="D1" s="365"/>
      <c r="E1" s="365"/>
      <c r="F1" s="97"/>
      <c r="G1" s="97"/>
      <c r="H1" s="97"/>
      <c r="I1" s="97"/>
      <c r="J1" s="97"/>
      <c r="K1" s="97"/>
    </row>
    <row r="2" spans="1:11" ht="19.5" thickBot="1" x14ac:dyDescent="0.3">
      <c r="A2" s="98" t="s">
        <v>93</v>
      </c>
      <c r="B2" s="99" t="s">
        <v>94</v>
      </c>
      <c r="C2" s="99" t="s">
        <v>95</v>
      </c>
      <c r="D2" s="99" t="s">
        <v>96</v>
      </c>
      <c r="E2" s="99" t="s">
        <v>97</v>
      </c>
      <c r="F2" s="97"/>
      <c r="G2" s="97"/>
      <c r="H2" s="97"/>
      <c r="I2" s="97"/>
      <c r="J2" s="97"/>
      <c r="K2" s="97"/>
    </row>
    <row r="3" spans="1:11" ht="19.5" thickBot="1" x14ac:dyDescent="0.3">
      <c r="A3" s="100">
        <v>5</v>
      </c>
      <c r="B3" s="101">
        <v>1</v>
      </c>
      <c r="C3" s="101">
        <v>5</v>
      </c>
      <c r="D3" s="101">
        <v>2</v>
      </c>
      <c r="E3" s="101">
        <v>5</v>
      </c>
      <c r="F3" s="97"/>
      <c r="G3" s="97"/>
      <c r="H3" s="97"/>
      <c r="I3" s="97"/>
      <c r="J3" s="97"/>
      <c r="K3" s="97"/>
    </row>
    <row r="4" spans="1:11" ht="24" customHeight="1" thickBot="1" x14ac:dyDescent="0.3">
      <c r="A4" s="100">
        <v>4</v>
      </c>
      <c r="B4" s="101">
        <v>0</v>
      </c>
      <c r="C4" s="101" t="s">
        <v>99</v>
      </c>
      <c r="D4" s="101">
        <v>1</v>
      </c>
      <c r="E4" s="101">
        <v>4</v>
      </c>
      <c r="F4" s="97"/>
      <c r="G4" s="97"/>
      <c r="H4" s="97"/>
      <c r="I4" s="97"/>
      <c r="J4" s="97"/>
      <c r="K4" s="97"/>
    </row>
    <row r="5" spans="1:11" ht="19.5" thickBot="1" x14ac:dyDescent="0.3">
      <c r="A5" s="100">
        <v>3</v>
      </c>
      <c r="B5" s="101">
        <v>0</v>
      </c>
      <c r="C5" s="101">
        <f>-1+1</f>
        <v>0</v>
      </c>
      <c r="D5" s="101">
        <v>0</v>
      </c>
      <c r="E5" s="101">
        <v>3</v>
      </c>
      <c r="F5" s="97"/>
      <c r="G5" s="97"/>
      <c r="H5" s="97"/>
      <c r="I5" s="97"/>
      <c r="J5" s="97"/>
      <c r="K5" s="97"/>
    </row>
    <row r="6" spans="1:11" ht="24" customHeight="1" thickBot="1" x14ac:dyDescent="0.3">
      <c r="A6" s="100">
        <v>2</v>
      </c>
      <c r="B6" s="101">
        <v>-1</v>
      </c>
      <c r="C6" s="101" t="s">
        <v>149</v>
      </c>
      <c r="D6" s="101">
        <v>-1</v>
      </c>
      <c r="E6" s="101">
        <v>2</v>
      </c>
      <c r="F6" s="97"/>
      <c r="G6" s="97"/>
      <c r="H6" s="97"/>
      <c r="I6" s="97"/>
      <c r="J6" s="97"/>
      <c r="K6" s="97"/>
    </row>
    <row r="7" spans="1:11" ht="24.75" customHeight="1" thickBot="1" x14ac:dyDescent="0.3">
      <c r="A7" s="100" t="s">
        <v>98</v>
      </c>
      <c r="B7" s="101">
        <v>-2</v>
      </c>
      <c r="C7" s="101">
        <v>-5</v>
      </c>
      <c r="D7" s="101">
        <v>-2</v>
      </c>
      <c r="E7" s="101">
        <v>0</v>
      </c>
      <c r="F7" s="97"/>
      <c r="G7" s="97"/>
      <c r="H7" s="97"/>
      <c r="I7" s="97"/>
      <c r="J7" s="97"/>
      <c r="K7" s="97"/>
    </row>
    <row r="8" spans="1:11" ht="18" x14ac:dyDescent="0.25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</row>
    <row r="9" spans="1:11" ht="18.75" x14ac:dyDescent="0.3">
      <c r="A9" s="102" t="s">
        <v>100</v>
      </c>
      <c r="B9" s="97"/>
      <c r="C9" s="97"/>
      <c r="D9" s="97"/>
      <c r="E9" s="97"/>
      <c r="F9" s="97"/>
      <c r="G9" s="97"/>
      <c r="H9" s="97"/>
      <c r="I9" s="97"/>
      <c r="J9" s="97"/>
      <c r="K9" s="97"/>
    </row>
    <row r="10" spans="1:11" ht="48" customHeight="1" x14ac:dyDescent="0.3">
      <c r="A10" s="363" t="s">
        <v>102</v>
      </c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 ht="63.75" customHeight="1" x14ac:dyDescent="0.3">
      <c r="A11" s="363" t="s">
        <v>101</v>
      </c>
      <c r="B11" s="364"/>
      <c r="C11" s="364"/>
      <c r="D11" s="364"/>
      <c r="E11" s="364"/>
      <c r="F11" s="364"/>
      <c r="G11" s="364"/>
      <c r="H11" s="364"/>
      <c r="I11" s="364"/>
      <c r="J11" s="364"/>
      <c r="K11" s="364"/>
    </row>
  </sheetData>
  <mergeCells count="3">
    <mergeCell ref="A10:K10"/>
    <mergeCell ref="A11:K11"/>
    <mergeCell ref="A1:E1"/>
  </mergeCells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topLeftCell="A101" workbookViewId="0">
      <selection activeCell="H171" sqref="H171:L192"/>
    </sheetView>
  </sheetViews>
  <sheetFormatPr defaultRowHeight="12.75" x14ac:dyDescent="0.2"/>
  <cols>
    <col min="1" max="1" width="27.85546875" style="3" customWidth="1"/>
    <col min="2" max="6" width="9.140625" style="3"/>
    <col min="7" max="7" width="3.85546875" style="3" customWidth="1"/>
    <col min="8" max="8" width="27.28515625" style="3" customWidth="1"/>
    <col min="9" max="9" width="9.140625" style="203"/>
    <col min="10" max="16384" width="9.140625" style="3"/>
  </cols>
  <sheetData>
    <row r="1" spans="1:9" ht="13.5" thickBot="1" x14ac:dyDescent="0.25">
      <c r="A1" s="96"/>
      <c r="B1" s="369" t="s">
        <v>89</v>
      </c>
      <c r="C1" s="369"/>
      <c r="D1" s="369"/>
      <c r="E1" s="369"/>
      <c r="F1" s="369"/>
      <c r="G1" s="3" t="s">
        <v>583</v>
      </c>
    </row>
    <row r="2" spans="1:9" ht="13.5" thickBot="1" x14ac:dyDescent="0.25">
      <c r="A2" s="109" t="s">
        <v>580</v>
      </c>
      <c r="B2" s="108">
        <v>1</v>
      </c>
      <c r="C2" s="108">
        <v>2</v>
      </c>
      <c r="D2" s="108">
        <v>3</v>
      </c>
      <c r="E2" s="108">
        <v>4</v>
      </c>
      <c r="F2" s="183">
        <v>5</v>
      </c>
      <c r="H2" s="3" t="s">
        <v>584</v>
      </c>
      <c r="I2" s="203" t="s">
        <v>585</v>
      </c>
    </row>
    <row r="3" spans="1:9" ht="12.75" customHeight="1" x14ac:dyDescent="0.2">
      <c r="A3" s="194" t="s">
        <v>556</v>
      </c>
      <c r="B3" s="204">
        <v>5</v>
      </c>
      <c r="C3" s="190">
        <v>11</v>
      </c>
      <c r="D3" s="190">
        <v>1</v>
      </c>
      <c r="E3" s="190">
        <v>8</v>
      </c>
      <c r="F3" s="191">
        <v>3</v>
      </c>
      <c r="G3" s="29">
        <v>1</v>
      </c>
      <c r="H3" s="274" t="s">
        <v>607</v>
      </c>
      <c r="I3" s="171">
        <v>1</v>
      </c>
    </row>
    <row r="4" spans="1:9" ht="12.75" customHeight="1" x14ac:dyDescent="0.2">
      <c r="A4" s="195" t="s">
        <v>559</v>
      </c>
      <c r="B4" s="205">
        <v>6</v>
      </c>
      <c r="C4" s="92">
        <v>10</v>
      </c>
      <c r="D4" s="92">
        <v>2</v>
      </c>
      <c r="E4" s="92">
        <v>6</v>
      </c>
      <c r="F4" s="93">
        <v>4</v>
      </c>
      <c r="G4" s="193">
        <v>2</v>
      </c>
      <c r="H4" s="275" t="s">
        <v>608</v>
      </c>
      <c r="I4" s="172">
        <v>3</v>
      </c>
    </row>
    <row r="5" spans="1:9" ht="12.75" customHeight="1" x14ac:dyDescent="0.2">
      <c r="A5" s="195" t="s">
        <v>578</v>
      </c>
      <c r="B5" s="205">
        <v>7</v>
      </c>
      <c r="C5" s="92">
        <v>9</v>
      </c>
      <c r="D5" s="92">
        <v>3</v>
      </c>
      <c r="E5" s="92">
        <v>4</v>
      </c>
      <c r="F5" s="93">
        <v>5</v>
      </c>
      <c r="G5" s="193">
        <v>3</v>
      </c>
      <c r="H5" s="275" t="s">
        <v>623</v>
      </c>
      <c r="I5" s="172">
        <v>4</v>
      </c>
    </row>
    <row r="6" spans="1:9" ht="12.75" customHeight="1" x14ac:dyDescent="0.2">
      <c r="A6" s="195"/>
      <c r="B6" s="234"/>
      <c r="C6" s="235"/>
      <c r="D6" s="235"/>
      <c r="E6" s="235"/>
      <c r="F6" s="93"/>
      <c r="G6" s="193">
        <v>4</v>
      </c>
      <c r="H6" s="275" t="s">
        <v>609</v>
      </c>
      <c r="I6" s="172">
        <v>2</v>
      </c>
    </row>
    <row r="7" spans="1:9" ht="12.75" customHeight="1" x14ac:dyDescent="0.2">
      <c r="A7" s="195"/>
      <c r="B7" s="234"/>
      <c r="C7" s="235"/>
      <c r="D7" s="235"/>
      <c r="E7" s="235"/>
      <c r="F7" s="93"/>
      <c r="G7" s="193">
        <v>5</v>
      </c>
      <c r="H7" s="275" t="s">
        <v>610</v>
      </c>
      <c r="I7" s="172">
        <v>3</v>
      </c>
    </row>
    <row r="8" spans="1:9" ht="12.75" customHeight="1" x14ac:dyDescent="0.2">
      <c r="A8" s="195"/>
      <c r="B8" s="234"/>
      <c r="C8" s="235"/>
      <c r="D8" s="235"/>
      <c r="E8" s="235"/>
      <c r="F8" s="93"/>
      <c r="G8" s="193">
        <v>6</v>
      </c>
      <c r="H8" s="275" t="s">
        <v>611</v>
      </c>
      <c r="I8" s="172">
        <v>4</v>
      </c>
    </row>
    <row r="9" spans="1:9" ht="12.75" customHeight="1" x14ac:dyDescent="0.2">
      <c r="A9" s="195"/>
      <c r="B9" s="234"/>
      <c r="C9" s="235"/>
      <c r="D9" s="235"/>
      <c r="E9" s="235"/>
      <c r="F9" s="93"/>
      <c r="G9" s="193">
        <v>7</v>
      </c>
      <c r="H9" s="275" t="s">
        <v>612</v>
      </c>
      <c r="I9" s="172">
        <v>1</v>
      </c>
    </row>
    <row r="10" spans="1:9" ht="12.75" customHeight="1" x14ac:dyDescent="0.2">
      <c r="A10" s="195" t="s">
        <v>557</v>
      </c>
      <c r="B10" s="205">
        <v>1</v>
      </c>
      <c r="C10" s="92">
        <v>8</v>
      </c>
      <c r="D10" s="92">
        <v>4</v>
      </c>
      <c r="E10" s="92">
        <v>2</v>
      </c>
      <c r="F10" s="93">
        <v>1</v>
      </c>
      <c r="G10" s="193">
        <v>8</v>
      </c>
      <c r="H10" s="275" t="s">
        <v>613</v>
      </c>
      <c r="I10" s="172">
        <v>2</v>
      </c>
    </row>
    <row r="11" spans="1:9" ht="12.75" customHeight="1" x14ac:dyDescent="0.2">
      <c r="A11" s="195" t="s">
        <v>558</v>
      </c>
      <c r="B11" s="205">
        <v>2</v>
      </c>
      <c r="C11" s="92">
        <v>7</v>
      </c>
      <c r="D11" s="92">
        <v>6</v>
      </c>
      <c r="E11" s="92">
        <v>9</v>
      </c>
      <c r="F11" s="93">
        <v>2</v>
      </c>
      <c r="G11" s="193">
        <v>9</v>
      </c>
      <c r="H11" s="275" t="s">
        <v>624</v>
      </c>
      <c r="I11" s="172">
        <v>3</v>
      </c>
    </row>
    <row r="12" spans="1:9" ht="12.75" customHeight="1" x14ac:dyDescent="0.2">
      <c r="A12" s="195" t="s">
        <v>560</v>
      </c>
      <c r="B12" s="205">
        <v>3</v>
      </c>
      <c r="C12" s="92">
        <v>6</v>
      </c>
      <c r="D12" s="92">
        <v>8</v>
      </c>
      <c r="E12" s="92">
        <v>7</v>
      </c>
      <c r="F12" s="93">
        <v>3</v>
      </c>
      <c r="G12" s="193">
        <v>10</v>
      </c>
      <c r="H12" s="275" t="s">
        <v>614</v>
      </c>
      <c r="I12" s="172">
        <v>1</v>
      </c>
    </row>
    <row r="13" spans="1:9" ht="12.75" customHeight="1" x14ac:dyDescent="0.2">
      <c r="A13" s="195" t="s">
        <v>561</v>
      </c>
      <c r="B13" s="205">
        <v>4</v>
      </c>
      <c r="C13" s="92">
        <v>5</v>
      </c>
      <c r="D13" s="92">
        <v>9</v>
      </c>
      <c r="E13" s="92">
        <v>5</v>
      </c>
      <c r="F13" s="93">
        <v>4</v>
      </c>
      <c r="G13" s="193">
        <v>11</v>
      </c>
      <c r="H13" s="275" t="s">
        <v>615</v>
      </c>
      <c r="I13" s="172">
        <v>4</v>
      </c>
    </row>
    <row r="14" spans="1:9" ht="12.75" customHeight="1" x14ac:dyDescent="0.2">
      <c r="A14" s="195" t="s">
        <v>562</v>
      </c>
      <c r="B14" s="205">
        <v>5</v>
      </c>
      <c r="C14" s="92">
        <v>4</v>
      </c>
      <c r="D14" s="92">
        <v>7</v>
      </c>
      <c r="E14" s="92">
        <v>3</v>
      </c>
      <c r="F14" s="93">
        <v>5</v>
      </c>
      <c r="G14" s="193">
        <v>12</v>
      </c>
      <c r="H14" s="276" t="s">
        <v>616</v>
      </c>
      <c r="I14" s="172">
        <v>2</v>
      </c>
    </row>
    <row r="15" spans="1:9" ht="12.75" customHeight="1" x14ac:dyDescent="0.2">
      <c r="A15" s="195" t="s">
        <v>563</v>
      </c>
      <c r="B15" s="205">
        <v>6</v>
      </c>
      <c r="C15" s="92">
        <v>3</v>
      </c>
      <c r="D15" s="92">
        <v>5</v>
      </c>
      <c r="E15" s="92">
        <v>1</v>
      </c>
      <c r="F15" s="93">
        <v>1</v>
      </c>
      <c r="G15" s="193">
        <v>13</v>
      </c>
      <c r="H15" s="275" t="s">
        <v>617</v>
      </c>
      <c r="I15" s="172">
        <v>3</v>
      </c>
    </row>
    <row r="16" spans="1:9" ht="12.75" customHeight="1" x14ac:dyDescent="0.2">
      <c r="A16" s="195" t="s">
        <v>564</v>
      </c>
      <c r="B16" s="205">
        <v>2</v>
      </c>
      <c r="C16" s="92">
        <v>4</v>
      </c>
      <c r="D16" s="92">
        <v>2</v>
      </c>
      <c r="E16" s="92">
        <v>4</v>
      </c>
      <c r="F16" s="93">
        <v>4</v>
      </c>
      <c r="G16" s="193">
        <v>14</v>
      </c>
      <c r="H16" s="275" t="s">
        <v>618</v>
      </c>
      <c r="I16" s="172">
        <v>2</v>
      </c>
    </row>
    <row r="17" spans="1:13" ht="12.75" customHeight="1" x14ac:dyDescent="0.2">
      <c r="A17" s="195" t="s">
        <v>565</v>
      </c>
      <c r="B17" s="205">
        <v>3</v>
      </c>
      <c r="C17" s="92">
        <v>3</v>
      </c>
      <c r="D17" s="92">
        <v>4</v>
      </c>
      <c r="E17" s="92">
        <v>5</v>
      </c>
      <c r="F17" s="93">
        <v>5</v>
      </c>
      <c r="G17" s="193">
        <v>15</v>
      </c>
      <c r="H17" s="275" t="s">
        <v>619</v>
      </c>
      <c r="I17" s="172">
        <v>3</v>
      </c>
    </row>
    <row r="18" spans="1:13" ht="12.75" customHeight="1" x14ac:dyDescent="0.2">
      <c r="A18" s="195" t="s">
        <v>566</v>
      </c>
      <c r="B18" s="205">
        <v>7</v>
      </c>
      <c r="C18" s="92">
        <v>9</v>
      </c>
      <c r="D18" s="92">
        <v>3</v>
      </c>
      <c r="E18" s="92">
        <v>8</v>
      </c>
      <c r="F18" s="206">
        <v>2</v>
      </c>
      <c r="G18" s="193">
        <v>16</v>
      </c>
      <c r="H18" s="276" t="s">
        <v>620</v>
      </c>
      <c r="I18" s="172">
        <v>4</v>
      </c>
    </row>
    <row r="19" spans="1:13" ht="12.75" customHeight="1" thickBot="1" x14ac:dyDescent="0.25">
      <c r="A19" s="196" t="s">
        <v>567</v>
      </c>
      <c r="B19" s="207">
        <v>6</v>
      </c>
      <c r="C19" s="94">
        <v>10</v>
      </c>
      <c r="D19" s="94">
        <v>5</v>
      </c>
      <c r="E19" s="94">
        <v>3</v>
      </c>
      <c r="F19" s="208">
        <v>5</v>
      </c>
      <c r="G19" s="193">
        <v>17</v>
      </c>
      <c r="H19" s="275" t="s">
        <v>621</v>
      </c>
      <c r="I19" s="172">
        <v>2</v>
      </c>
    </row>
    <row r="20" spans="1:13" ht="12.75" customHeight="1" x14ac:dyDescent="0.2">
      <c r="A20" s="195" t="s">
        <v>568</v>
      </c>
      <c r="B20" s="209">
        <v>7</v>
      </c>
      <c r="C20" s="188">
        <v>11</v>
      </c>
      <c r="D20" s="188">
        <v>4</v>
      </c>
      <c r="E20" s="188">
        <v>7</v>
      </c>
      <c r="F20" s="210">
        <v>4</v>
      </c>
      <c r="G20" s="193">
        <v>18</v>
      </c>
      <c r="H20" s="275" t="s">
        <v>622</v>
      </c>
      <c r="I20" s="172">
        <v>1</v>
      </c>
    </row>
    <row r="21" spans="1:13" ht="12.75" customHeight="1" thickBot="1" x14ac:dyDescent="0.25">
      <c r="A21" s="195" t="s">
        <v>569</v>
      </c>
      <c r="B21" s="205">
        <v>5</v>
      </c>
      <c r="C21" s="92">
        <v>1</v>
      </c>
      <c r="D21" s="92">
        <v>7</v>
      </c>
      <c r="E21" s="92">
        <v>9</v>
      </c>
      <c r="F21" s="93">
        <v>3</v>
      </c>
      <c r="G21" s="228">
        <v>19</v>
      </c>
      <c r="H21" s="277" t="s">
        <v>629</v>
      </c>
      <c r="I21" s="173">
        <v>1</v>
      </c>
    </row>
    <row r="22" spans="1:13" x14ac:dyDescent="0.2">
      <c r="A22" s="195" t="s">
        <v>579</v>
      </c>
      <c r="B22" s="205">
        <v>6</v>
      </c>
      <c r="C22" s="92">
        <v>10</v>
      </c>
      <c r="D22" s="92">
        <v>2</v>
      </c>
      <c r="E22" s="92">
        <v>6</v>
      </c>
      <c r="F22" s="93">
        <v>4</v>
      </c>
    </row>
    <row r="23" spans="1:13" ht="13.5" thickBot="1" x14ac:dyDescent="0.25">
      <c r="A23" s="195" t="s">
        <v>570</v>
      </c>
      <c r="B23" s="205">
        <v>7</v>
      </c>
      <c r="C23" s="92">
        <v>9</v>
      </c>
      <c r="D23" s="92">
        <v>3</v>
      </c>
      <c r="E23" s="92">
        <v>4</v>
      </c>
      <c r="F23" s="93">
        <v>5</v>
      </c>
      <c r="H23" s="3" t="s">
        <v>586</v>
      </c>
      <c r="I23" s="203">
        <v>1</v>
      </c>
      <c r="J23" s="203">
        <v>2</v>
      </c>
      <c r="K23" s="203">
        <v>3</v>
      </c>
      <c r="L23" s="203">
        <v>4</v>
      </c>
      <c r="M23" s="203">
        <v>5</v>
      </c>
    </row>
    <row r="24" spans="1:13" x14ac:dyDescent="0.2">
      <c r="A24" s="195" t="s">
        <v>571</v>
      </c>
      <c r="B24" s="205">
        <v>1</v>
      </c>
      <c r="C24" s="92">
        <v>8</v>
      </c>
      <c r="D24" s="92">
        <v>4</v>
      </c>
      <c r="E24" s="92">
        <v>2</v>
      </c>
      <c r="F24" s="222">
        <v>1</v>
      </c>
      <c r="G24" s="29">
        <v>1</v>
      </c>
      <c r="H24" s="194" t="s">
        <v>607</v>
      </c>
      <c r="I24" s="279">
        <v>7</v>
      </c>
      <c r="J24" s="224">
        <v>2</v>
      </c>
      <c r="K24" s="256">
        <v>4</v>
      </c>
      <c r="L24" s="379" t="s">
        <v>587</v>
      </c>
      <c r="M24" s="191" t="s">
        <v>588</v>
      </c>
    </row>
    <row r="25" spans="1:13" x14ac:dyDescent="0.2">
      <c r="A25" s="195" t="s">
        <v>572</v>
      </c>
      <c r="B25" s="205">
        <v>2</v>
      </c>
      <c r="C25" s="92">
        <v>5</v>
      </c>
      <c r="D25" s="92">
        <v>6</v>
      </c>
      <c r="E25" s="92">
        <v>8</v>
      </c>
      <c r="F25" s="222">
        <v>2</v>
      </c>
      <c r="G25" s="193">
        <v>2</v>
      </c>
      <c r="H25" s="198" t="s">
        <v>608</v>
      </c>
      <c r="I25" s="280">
        <v>5</v>
      </c>
      <c r="J25" s="225">
        <v>3</v>
      </c>
      <c r="K25" s="252">
        <v>5</v>
      </c>
      <c r="L25" s="380"/>
      <c r="M25" s="93" t="s">
        <v>589</v>
      </c>
    </row>
    <row r="26" spans="1:13" x14ac:dyDescent="0.2">
      <c r="A26" s="195" t="s">
        <v>573</v>
      </c>
      <c r="B26" s="205">
        <v>3</v>
      </c>
      <c r="C26" s="92">
        <v>6</v>
      </c>
      <c r="D26" s="92">
        <v>8</v>
      </c>
      <c r="E26" s="92">
        <v>7</v>
      </c>
      <c r="F26" s="222">
        <v>3</v>
      </c>
      <c r="G26" s="193">
        <v>3</v>
      </c>
      <c r="H26" s="198" t="s">
        <v>623</v>
      </c>
      <c r="I26" s="280">
        <v>3</v>
      </c>
      <c r="J26" s="225">
        <v>4</v>
      </c>
      <c r="K26" s="252">
        <v>6</v>
      </c>
      <c r="L26" s="380"/>
      <c r="M26" s="93" t="s">
        <v>590</v>
      </c>
    </row>
    <row r="27" spans="1:13" x14ac:dyDescent="0.2">
      <c r="A27" s="197" t="s">
        <v>574</v>
      </c>
      <c r="B27" s="205">
        <v>4</v>
      </c>
      <c r="C27" s="92">
        <v>7</v>
      </c>
      <c r="D27" s="92">
        <v>9</v>
      </c>
      <c r="E27" s="92">
        <v>5</v>
      </c>
      <c r="F27" s="222">
        <v>4</v>
      </c>
      <c r="G27" s="193">
        <v>4</v>
      </c>
      <c r="H27" s="198" t="s">
        <v>609</v>
      </c>
      <c r="I27" s="280">
        <v>1</v>
      </c>
      <c r="J27" s="225">
        <v>2</v>
      </c>
      <c r="K27" s="252">
        <v>1</v>
      </c>
      <c r="L27" s="380"/>
      <c r="M27" s="93" t="s">
        <v>591</v>
      </c>
    </row>
    <row r="28" spans="1:13" x14ac:dyDescent="0.2">
      <c r="A28" s="197"/>
      <c r="B28" s="234"/>
      <c r="C28" s="235"/>
      <c r="D28" s="235"/>
      <c r="E28" s="235"/>
      <c r="F28" s="222"/>
      <c r="G28" s="193">
        <v>5</v>
      </c>
      <c r="H28" s="198" t="s">
        <v>610</v>
      </c>
      <c r="I28" s="280">
        <v>7</v>
      </c>
      <c r="J28" s="225">
        <v>1</v>
      </c>
      <c r="K28" s="252">
        <v>9</v>
      </c>
      <c r="L28" s="380"/>
      <c r="M28" s="93" t="s">
        <v>625</v>
      </c>
    </row>
    <row r="29" spans="1:13" x14ac:dyDescent="0.2">
      <c r="A29" s="197"/>
      <c r="B29" s="234"/>
      <c r="C29" s="235"/>
      <c r="D29" s="235"/>
      <c r="E29" s="235"/>
      <c r="F29" s="222"/>
      <c r="G29" s="193">
        <v>6</v>
      </c>
      <c r="H29" s="198" t="s">
        <v>611</v>
      </c>
      <c r="I29" s="280">
        <v>6</v>
      </c>
      <c r="J29" s="225">
        <v>3</v>
      </c>
      <c r="K29" s="252">
        <v>7</v>
      </c>
      <c r="L29" s="380"/>
      <c r="M29" s="93" t="s">
        <v>626</v>
      </c>
    </row>
    <row r="30" spans="1:13" x14ac:dyDescent="0.2">
      <c r="A30" s="197"/>
      <c r="B30" s="234"/>
      <c r="C30" s="235"/>
      <c r="D30" s="235"/>
      <c r="E30" s="235"/>
      <c r="F30" s="222"/>
      <c r="G30" s="193">
        <v>7</v>
      </c>
      <c r="H30" s="198" t="s">
        <v>612</v>
      </c>
      <c r="I30" s="280">
        <v>5</v>
      </c>
      <c r="J30" s="225">
        <v>4</v>
      </c>
      <c r="K30" s="252">
        <v>5</v>
      </c>
      <c r="L30" s="380"/>
      <c r="M30" s="93" t="s">
        <v>627</v>
      </c>
    </row>
    <row r="31" spans="1:13" x14ac:dyDescent="0.2">
      <c r="A31" s="197"/>
      <c r="B31" s="234"/>
      <c r="C31" s="235"/>
      <c r="D31" s="235"/>
      <c r="E31" s="235"/>
      <c r="F31" s="222"/>
      <c r="G31" s="193">
        <v>8</v>
      </c>
      <c r="H31" s="198" t="s">
        <v>613</v>
      </c>
      <c r="I31" s="280">
        <v>4</v>
      </c>
      <c r="J31" s="225">
        <v>2</v>
      </c>
      <c r="K31" s="252">
        <v>6</v>
      </c>
      <c r="L31" s="380"/>
      <c r="M31" s="93" t="s">
        <v>628</v>
      </c>
    </row>
    <row r="32" spans="1:13" x14ac:dyDescent="0.2">
      <c r="A32" s="197" t="s">
        <v>575</v>
      </c>
      <c r="B32" s="205">
        <v>5</v>
      </c>
      <c r="C32" s="92">
        <v>4</v>
      </c>
      <c r="D32" s="92">
        <v>7</v>
      </c>
      <c r="E32" s="92">
        <v>3</v>
      </c>
      <c r="F32" s="222">
        <v>5</v>
      </c>
      <c r="G32" s="193">
        <v>9</v>
      </c>
      <c r="H32" s="198" t="s">
        <v>624</v>
      </c>
      <c r="I32" s="280">
        <v>2</v>
      </c>
      <c r="J32" s="225">
        <v>1</v>
      </c>
      <c r="K32" s="252">
        <v>5</v>
      </c>
      <c r="L32" s="380"/>
      <c r="M32" s="93" t="s">
        <v>592</v>
      </c>
    </row>
    <row r="33" spans="1:13" x14ac:dyDescent="0.2">
      <c r="A33" s="198" t="s">
        <v>576</v>
      </c>
      <c r="B33" s="205">
        <v>6</v>
      </c>
      <c r="C33" s="92">
        <v>3</v>
      </c>
      <c r="D33" s="92">
        <v>5</v>
      </c>
      <c r="E33" s="92">
        <v>4</v>
      </c>
      <c r="F33" s="222">
        <v>1</v>
      </c>
      <c r="G33" s="193">
        <v>10</v>
      </c>
      <c r="H33" s="198" t="s">
        <v>614</v>
      </c>
      <c r="I33" s="280">
        <v>4</v>
      </c>
      <c r="J33" s="225">
        <v>3</v>
      </c>
      <c r="K33" s="252">
        <v>3</v>
      </c>
      <c r="L33" s="380"/>
      <c r="M33" s="93" t="s">
        <v>595</v>
      </c>
    </row>
    <row r="34" spans="1:13" ht="13.5" thickBot="1" x14ac:dyDescent="0.25">
      <c r="A34" s="199" t="s">
        <v>577</v>
      </c>
      <c r="B34" s="207">
        <v>2</v>
      </c>
      <c r="C34" s="94">
        <v>4</v>
      </c>
      <c r="D34" s="94">
        <v>3</v>
      </c>
      <c r="E34" s="94">
        <v>1</v>
      </c>
      <c r="F34" s="223">
        <v>4</v>
      </c>
      <c r="G34" s="193">
        <v>11</v>
      </c>
      <c r="H34" s="198" t="s">
        <v>615</v>
      </c>
      <c r="I34" s="280">
        <v>6</v>
      </c>
      <c r="J34" s="225">
        <v>4</v>
      </c>
      <c r="K34" s="252">
        <v>4</v>
      </c>
      <c r="L34" s="380"/>
      <c r="M34" s="93" t="s">
        <v>593</v>
      </c>
    </row>
    <row r="35" spans="1:13" ht="13.5" thickBot="1" x14ac:dyDescent="0.25">
      <c r="G35" s="193">
        <v>12</v>
      </c>
      <c r="H35" s="278" t="s">
        <v>616</v>
      </c>
      <c r="I35" s="280">
        <v>4</v>
      </c>
      <c r="J35" s="225">
        <v>1</v>
      </c>
      <c r="K35" s="252">
        <v>5</v>
      </c>
      <c r="L35" s="380"/>
      <c r="M35" s="93" t="s">
        <v>594</v>
      </c>
    </row>
    <row r="36" spans="1:13" ht="13.5" thickBot="1" x14ac:dyDescent="0.25">
      <c r="A36" s="96"/>
      <c r="B36" s="369" t="s">
        <v>89</v>
      </c>
      <c r="C36" s="369"/>
      <c r="D36" s="369"/>
      <c r="E36" s="369"/>
      <c r="F36" s="369"/>
      <c r="G36" s="193">
        <v>13</v>
      </c>
      <c r="H36" s="198" t="s">
        <v>617</v>
      </c>
      <c r="I36" s="280">
        <v>3</v>
      </c>
      <c r="J36" s="225">
        <v>2</v>
      </c>
      <c r="K36" s="252">
        <v>6</v>
      </c>
      <c r="L36" s="380"/>
      <c r="M36" s="93" t="s">
        <v>596</v>
      </c>
    </row>
    <row r="37" spans="1:13" ht="13.5" thickBot="1" x14ac:dyDescent="0.25">
      <c r="A37" s="109" t="s">
        <v>581</v>
      </c>
      <c r="B37" s="108">
        <v>1</v>
      </c>
      <c r="C37" s="108">
        <v>2</v>
      </c>
      <c r="D37" s="108">
        <v>3</v>
      </c>
      <c r="E37" s="108">
        <v>4</v>
      </c>
      <c r="F37" s="183">
        <v>5</v>
      </c>
      <c r="G37" s="193">
        <v>14</v>
      </c>
      <c r="H37" s="198" t="s">
        <v>618</v>
      </c>
      <c r="I37" s="280">
        <v>2</v>
      </c>
      <c r="J37" s="225">
        <v>3</v>
      </c>
      <c r="K37" s="252">
        <v>7</v>
      </c>
      <c r="L37" s="380"/>
      <c r="M37" s="93" t="s">
        <v>597</v>
      </c>
    </row>
    <row r="38" spans="1:13" x14ac:dyDescent="0.2">
      <c r="A38" s="194" t="s">
        <v>556</v>
      </c>
      <c r="B38" s="370" t="s">
        <v>90</v>
      </c>
      <c r="C38" s="204">
        <v>5</v>
      </c>
      <c r="D38" s="190">
        <f t="shared" ref="D38:E48" si="0">IF(C38+2&gt;8,C38+2-8,C38+2)</f>
        <v>7</v>
      </c>
      <c r="E38" s="190">
        <f t="shared" si="0"/>
        <v>1</v>
      </c>
      <c r="F38" s="191">
        <f t="shared" ref="F38:F48" si="1">IF(E38+3&gt;9,E38+3-9,E38+3)</f>
        <v>4</v>
      </c>
      <c r="G38" s="193">
        <v>15</v>
      </c>
      <c r="H38" s="198" t="s">
        <v>619</v>
      </c>
      <c r="I38" s="280">
        <v>1</v>
      </c>
      <c r="J38" s="225">
        <v>4</v>
      </c>
      <c r="K38" s="252">
        <v>8</v>
      </c>
      <c r="L38" s="380"/>
      <c r="M38" s="93" t="s">
        <v>598</v>
      </c>
    </row>
    <row r="39" spans="1:13" ht="16.5" customHeight="1" x14ac:dyDescent="0.2">
      <c r="A39" s="195" t="s">
        <v>559</v>
      </c>
      <c r="B39" s="371"/>
      <c r="C39" s="205">
        <v>4</v>
      </c>
      <c r="D39" s="92">
        <f t="shared" si="0"/>
        <v>6</v>
      </c>
      <c r="E39" s="92">
        <f t="shared" si="0"/>
        <v>8</v>
      </c>
      <c r="F39" s="93">
        <f t="shared" si="1"/>
        <v>2</v>
      </c>
      <c r="G39" s="193">
        <v>16</v>
      </c>
      <c r="H39" s="278" t="s">
        <v>620</v>
      </c>
      <c r="I39" s="280">
        <v>5</v>
      </c>
      <c r="J39" s="225">
        <v>1</v>
      </c>
      <c r="K39" s="252">
        <v>9</v>
      </c>
      <c r="L39" s="380"/>
      <c r="M39" s="93" t="s">
        <v>599</v>
      </c>
    </row>
    <row r="40" spans="1:13" x14ac:dyDescent="0.2">
      <c r="A40" s="195" t="s">
        <v>578</v>
      </c>
      <c r="B40" s="371"/>
      <c r="C40" s="205">
        <v>3</v>
      </c>
      <c r="D40" s="92">
        <f t="shared" si="0"/>
        <v>5</v>
      </c>
      <c r="E40" s="92">
        <f t="shared" si="0"/>
        <v>7</v>
      </c>
      <c r="F40" s="93">
        <f t="shared" si="1"/>
        <v>1</v>
      </c>
      <c r="G40" s="193">
        <v>17</v>
      </c>
      <c r="H40" s="198" t="s">
        <v>621</v>
      </c>
      <c r="I40" s="280">
        <v>6</v>
      </c>
      <c r="J40" s="225">
        <v>2</v>
      </c>
      <c r="K40" s="252">
        <v>1</v>
      </c>
      <c r="L40" s="380"/>
      <c r="M40" s="93" t="s">
        <v>601</v>
      </c>
    </row>
    <row r="41" spans="1:13" x14ac:dyDescent="0.2">
      <c r="A41" s="195" t="s">
        <v>557</v>
      </c>
      <c r="B41" s="371"/>
      <c r="C41" s="205">
        <v>2</v>
      </c>
      <c r="D41" s="92">
        <f t="shared" si="0"/>
        <v>4</v>
      </c>
      <c r="E41" s="92">
        <f t="shared" si="0"/>
        <v>6</v>
      </c>
      <c r="F41" s="93">
        <f t="shared" si="1"/>
        <v>9</v>
      </c>
      <c r="G41" s="193">
        <v>18</v>
      </c>
      <c r="H41" s="198" t="s">
        <v>622</v>
      </c>
      <c r="I41" s="280">
        <v>7</v>
      </c>
      <c r="J41" s="225">
        <v>3</v>
      </c>
      <c r="K41" s="252">
        <v>2</v>
      </c>
      <c r="L41" s="380"/>
      <c r="M41" s="93" t="s">
        <v>602</v>
      </c>
    </row>
    <row r="42" spans="1:13" ht="13.5" thickBot="1" x14ac:dyDescent="0.25">
      <c r="A42" s="195" t="s">
        <v>558</v>
      </c>
      <c r="B42" s="371"/>
      <c r="C42" s="205">
        <v>1</v>
      </c>
      <c r="D42" s="92">
        <f t="shared" si="0"/>
        <v>3</v>
      </c>
      <c r="E42" s="92">
        <f t="shared" si="0"/>
        <v>5</v>
      </c>
      <c r="F42" s="93">
        <f t="shared" si="1"/>
        <v>8</v>
      </c>
      <c r="G42" s="228">
        <v>19</v>
      </c>
      <c r="H42" s="277" t="s">
        <v>629</v>
      </c>
      <c r="I42" s="281">
        <v>3</v>
      </c>
      <c r="J42" s="226">
        <v>4</v>
      </c>
      <c r="K42" s="254">
        <v>3</v>
      </c>
      <c r="L42" s="381"/>
      <c r="M42" s="95" t="s">
        <v>600</v>
      </c>
    </row>
    <row r="43" spans="1:13" x14ac:dyDescent="0.2">
      <c r="A43" s="195" t="s">
        <v>560</v>
      </c>
      <c r="B43" s="371"/>
      <c r="C43" s="205">
        <v>7</v>
      </c>
      <c r="D43" s="92">
        <f t="shared" si="0"/>
        <v>1</v>
      </c>
      <c r="E43" s="92">
        <f t="shared" si="0"/>
        <v>3</v>
      </c>
      <c r="F43" s="93">
        <f t="shared" si="1"/>
        <v>6</v>
      </c>
    </row>
    <row r="44" spans="1:13" ht="13.5" thickBot="1" x14ac:dyDescent="0.25">
      <c r="A44" s="195" t="s">
        <v>561</v>
      </c>
      <c r="B44" s="371"/>
      <c r="C44" s="205">
        <v>6</v>
      </c>
      <c r="D44" s="92">
        <f t="shared" si="0"/>
        <v>8</v>
      </c>
      <c r="E44" s="92">
        <f t="shared" si="0"/>
        <v>2</v>
      </c>
      <c r="F44" s="93">
        <f t="shared" si="1"/>
        <v>5</v>
      </c>
      <c r="H44" s="3" t="s">
        <v>603</v>
      </c>
      <c r="I44" s="177">
        <v>1</v>
      </c>
      <c r="J44" s="177">
        <v>2</v>
      </c>
      <c r="K44" s="177">
        <v>3</v>
      </c>
      <c r="L44" s="177">
        <v>4</v>
      </c>
      <c r="M44" s="177">
        <v>5</v>
      </c>
    </row>
    <row r="45" spans="1:13" x14ac:dyDescent="0.2">
      <c r="A45" s="195" t="s">
        <v>562</v>
      </c>
      <c r="B45" s="371"/>
      <c r="C45" s="205">
        <v>5</v>
      </c>
      <c r="D45" s="92">
        <f t="shared" si="0"/>
        <v>7</v>
      </c>
      <c r="E45" s="92">
        <f t="shared" si="0"/>
        <v>1</v>
      </c>
      <c r="F45" s="93">
        <f t="shared" si="1"/>
        <v>4</v>
      </c>
      <c r="G45" s="29">
        <v>1</v>
      </c>
      <c r="H45" s="274" t="s">
        <v>607</v>
      </c>
      <c r="I45" s="238">
        <v>3</v>
      </c>
      <c r="J45" s="239">
        <f t="shared" ref="J45:J60" si="2">IF(I45+1&gt;8,I45+1-8,I45+1)</f>
        <v>4</v>
      </c>
      <c r="K45" s="239">
        <f>IF(J45+2&gt;10,J45+2-10,J45+2)</f>
        <v>6</v>
      </c>
      <c r="L45" s="191">
        <f>IF(K45+2&gt;10,K45+2-10,K45+2)</f>
        <v>8</v>
      </c>
      <c r="M45" s="382" t="s">
        <v>604</v>
      </c>
    </row>
    <row r="46" spans="1:13" x14ac:dyDescent="0.2">
      <c r="A46" s="195" t="s">
        <v>563</v>
      </c>
      <c r="B46" s="371"/>
      <c r="C46" s="205">
        <v>4</v>
      </c>
      <c r="D46" s="92">
        <f t="shared" si="0"/>
        <v>6</v>
      </c>
      <c r="E46" s="92">
        <f t="shared" si="0"/>
        <v>8</v>
      </c>
      <c r="F46" s="93">
        <f t="shared" si="1"/>
        <v>2</v>
      </c>
      <c r="G46" s="193">
        <v>2</v>
      </c>
      <c r="H46" s="275" t="s">
        <v>608</v>
      </c>
      <c r="I46" s="234">
        <v>4</v>
      </c>
      <c r="J46" s="235">
        <f t="shared" si="2"/>
        <v>5</v>
      </c>
      <c r="K46" s="235">
        <f>IF(J46+2&gt;10,J46+2-10,J46+2)</f>
        <v>7</v>
      </c>
      <c r="L46" s="93">
        <f>IF(K46+2&gt;10,K46+2-10,K46+2)</f>
        <v>9</v>
      </c>
      <c r="M46" s="383"/>
    </row>
    <row r="47" spans="1:13" x14ac:dyDescent="0.2">
      <c r="A47" s="195" t="s">
        <v>564</v>
      </c>
      <c r="B47" s="371"/>
      <c r="C47" s="205">
        <v>3</v>
      </c>
      <c r="D47" s="92">
        <f t="shared" si="0"/>
        <v>5</v>
      </c>
      <c r="E47" s="92">
        <f t="shared" si="0"/>
        <v>7</v>
      </c>
      <c r="F47" s="93">
        <f t="shared" si="1"/>
        <v>1</v>
      </c>
      <c r="G47" s="193">
        <v>3</v>
      </c>
      <c r="H47" s="275" t="s">
        <v>623</v>
      </c>
      <c r="I47" s="234">
        <v>5</v>
      </c>
      <c r="J47" s="235">
        <f t="shared" si="2"/>
        <v>6</v>
      </c>
      <c r="K47" s="235">
        <f t="shared" ref="K47:K60" si="3">IF(J47+2&gt;10,J47+2-10,J47+2)</f>
        <v>8</v>
      </c>
      <c r="L47" s="93">
        <v>2</v>
      </c>
      <c r="M47" s="383"/>
    </row>
    <row r="48" spans="1:13" x14ac:dyDescent="0.2">
      <c r="A48" s="195" t="s">
        <v>565</v>
      </c>
      <c r="B48" s="371"/>
      <c r="C48" s="205">
        <v>2</v>
      </c>
      <c r="D48" s="92">
        <f t="shared" si="0"/>
        <v>4</v>
      </c>
      <c r="E48" s="92">
        <f t="shared" si="0"/>
        <v>6</v>
      </c>
      <c r="F48" s="93">
        <f t="shared" si="1"/>
        <v>9</v>
      </c>
      <c r="G48" s="193">
        <v>4</v>
      </c>
      <c r="H48" s="275" t="s">
        <v>609</v>
      </c>
      <c r="I48" s="234">
        <v>6</v>
      </c>
      <c r="J48" s="235">
        <f t="shared" si="2"/>
        <v>7</v>
      </c>
      <c r="K48" s="235">
        <f t="shared" si="3"/>
        <v>9</v>
      </c>
      <c r="L48" s="93">
        <f>IF(K48+2&gt;10,K48+2-10,K48+2)</f>
        <v>1</v>
      </c>
      <c r="M48" s="383"/>
    </row>
    <row r="49" spans="1:13" x14ac:dyDescent="0.2">
      <c r="A49" s="195"/>
      <c r="B49" s="371"/>
      <c r="C49" s="234"/>
      <c r="D49" s="235"/>
      <c r="E49" s="235"/>
      <c r="F49" s="93"/>
      <c r="G49" s="193">
        <v>5</v>
      </c>
      <c r="H49" s="275" t="s">
        <v>610</v>
      </c>
      <c r="I49" s="234">
        <v>1</v>
      </c>
      <c r="J49" s="235">
        <f t="shared" si="2"/>
        <v>2</v>
      </c>
      <c r="K49" s="235">
        <f t="shared" si="3"/>
        <v>4</v>
      </c>
      <c r="L49" s="93">
        <f>IF(K49+2&gt;10,K49+2-10,K49+2)</f>
        <v>6</v>
      </c>
      <c r="M49" s="383"/>
    </row>
    <row r="50" spans="1:13" x14ac:dyDescent="0.2">
      <c r="A50" s="195"/>
      <c r="B50" s="371"/>
      <c r="C50" s="234"/>
      <c r="D50" s="235"/>
      <c r="E50" s="235"/>
      <c r="F50" s="93"/>
      <c r="G50" s="193">
        <v>6</v>
      </c>
      <c r="H50" s="275" t="s">
        <v>611</v>
      </c>
      <c r="I50" s="234">
        <v>2</v>
      </c>
      <c r="J50" s="235">
        <f t="shared" si="2"/>
        <v>3</v>
      </c>
      <c r="K50" s="235">
        <f t="shared" si="3"/>
        <v>5</v>
      </c>
      <c r="L50" s="93">
        <f>IF(K50+2&gt;10,K50+2-10,K50+2)</f>
        <v>7</v>
      </c>
      <c r="M50" s="383"/>
    </row>
    <row r="51" spans="1:13" x14ac:dyDescent="0.2">
      <c r="A51" s="195"/>
      <c r="B51" s="371"/>
      <c r="C51" s="234"/>
      <c r="D51" s="235"/>
      <c r="E51" s="235"/>
      <c r="F51" s="93"/>
      <c r="G51" s="193">
        <v>7</v>
      </c>
      <c r="H51" s="275" t="s">
        <v>612</v>
      </c>
      <c r="I51" s="234">
        <v>5</v>
      </c>
      <c r="J51" s="235">
        <f t="shared" si="2"/>
        <v>6</v>
      </c>
      <c r="K51" s="235">
        <f t="shared" si="3"/>
        <v>8</v>
      </c>
      <c r="L51" s="93">
        <v>4</v>
      </c>
      <c r="M51" s="383"/>
    </row>
    <row r="52" spans="1:13" x14ac:dyDescent="0.2">
      <c r="A52" s="195"/>
      <c r="B52" s="371"/>
      <c r="C52" s="234"/>
      <c r="D52" s="235"/>
      <c r="E52" s="235"/>
      <c r="F52" s="93"/>
      <c r="G52" s="193">
        <v>8</v>
      </c>
      <c r="H52" s="275" t="s">
        <v>613</v>
      </c>
      <c r="I52" s="234">
        <v>4</v>
      </c>
      <c r="J52" s="235">
        <f t="shared" si="2"/>
        <v>5</v>
      </c>
      <c r="K52" s="235">
        <f t="shared" si="3"/>
        <v>7</v>
      </c>
      <c r="L52" s="93">
        <v>3</v>
      </c>
      <c r="M52" s="383"/>
    </row>
    <row r="53" spans="1:13" x14ac:dyDescent="0.2">
      <c r="A53" s="195" t="s">
        <v>566</v>
      </c>
      <c r="B53" s="371"/>
      <c r="C53" s="205">
        <v>7</v>
      </c>
      <c r="D53" s="92">
        <v>2</v>
      </c>
      <c r="E53" s="92">
        <v>3</v>
      </c>
      <c r="F53" s="206">
        <v>8</v>
      </c>
      <c r="G53" s="193">
        <v>9</v>
      </c>
      <c r="H53" s="275" t="s">
        <v>624</v>
      </c>
      <c r="I53" s="234">
        <v>7</v>
      </c>
      <c r="J53" s="235">
        <f t="shared" si="2"/>
        <v>8</v>
      </c>
      <c r="K53" s="235">
        <f t="shared" si="3"/>
        <v>10</v>
      </c>
      <c r="L53" s="93">
        <f>IF(K53+2&gt;10,K53+2-10,K53+2)</f>
        <v>2</v>
      </c>
      <c r="M53" s="383"/>
    </row>
    <row r="54" spans="1:13" ht="13.5" thickBot="1" x14ac:dyDescent="0.25">
      <c r="A54" s="196" t="s">
        <v>567</v>
      </c>
      <c r="B54" s="371"/>
      <c r="C54" s="207">
        <v>5</v>
      </c>
      <c r="D54" s="94">
        <v>8</v>
      </c>
      <c r="E54" s="94">
        <v>5</v>
      </c>
      <c r="F54" s="95">
        <v>3</v>
      </c>
      <c r="G54" s="193">
        <v>10</v>
      </c>
      <c r="H54" s="275" t="s">
        <v>614</v>
      </c>
      <c r="I54" s="234">
        <v>8</v>
      </c>
      <c r="J54" s="235">
        <f t="shared" si="2"/>
        <v>1</v>
      </c>
      <c r="K54" s="235">
        <f t="shared" si="3"/>
        <v>3</v>
      </c>
      <c r="L54" s="93">
        <f>IF(K54+2&gt;10,K54+2-10,K54+2)</f>
        <v>5</v>
      </c>
      <c r="M54" s="383"/>
    </row>
    <row r="55" spans="1:13" x14ac:dyDescent="0.2">
      <c r="A55" s="195" t="s">
        <v>568</v>
      </c>
      <c r="B55" s="371"/>
      <c r="C55" s="209">
        <v>6</v>
      </c>
      <c r="D55" s="188">
        <v>7</v>
      </c>
      <c r="E55" s="188">
        <v>4</v>
      </c>
      <c r="F55" s="189">
        <v>7</v>
      </c>
      <c r="G55" s="193">
        <v>11</v>
      </c>
      <c r="H55" s="275" t="s">
        <v>615</v>
      </c>
      <c r="I55" s="234">
        <v>1</v>
      </c>
      <c r="J55" s="235">
        <f t="shared" si="2"/>
        <v>2</v>
      </c>
      <c r="K55" s="235">
        <f t="shared" si="3"/>
        <v>4</v>
      </c>
      <c r="L55" s="93">
        <f>IF(K55+2&gt;10,K55+2-10,K55+2)</f>
        <v>6</v>
      </c>
      <c r="M55" s="383"/>
    </row>
    <row r="56" spans="1:13" x14ac:dyDescent="0.2">
      <c r="A56" s="195" t="s">
        <v>569</v>
      </c>
      <c r="B56" s="372"/>
      <c r="C56" s="205">
        <v>4</v>
      </c>
      <c r="D56" s="92">
        <f t="shared" ref="D56:E62" si="4">IF(C56+2&gt;8,C56+2-8,C56+2)</f>
        <v>6</v>
      </c>
      <c r="E56" s="92">
        <f t="shared" si="4"/>
        <v>8</v>
      </c>
      <c r="F56" s="93">
        <f t="shared" ref="F56:F62" si="5">IF(E56+3&gt;9,E56+3-9,E56+3)</f>
        <v>2</v>
      </c>
      <c r="G56" s="193">
        <v>12</v>
      </c>
      <c r="H56" s="276" t="s">
        <v>616</v>
      </c>
      <c r="I56" s="234">
        <v>2</v>
      </c>
      <c r="J56" s="235">
        <f t="shared" si="2"/>
        <v>3</v>
      </c>
      <c r="K56" s="235">
        <f t="shared" si="3"/>
        <v>5</v>
      </c>
      <c r="L56" s="93">
        <f>IF(K56+2&gt;10,K56+2-10,K56+2)</f>
        <v>7</v>
      </c>
      <c r="M56" s="383"/>
    </row>
    <row r="57" spans="1:13" x14ac:dyDescent="0.2">
      <c r="A57" s="195" t="s">
        <v>579</v>
      </c>
      <c r="B57" s="372"/>
      <c r="C57" s="205">
        <v>3</v>
      </c>
      <c r="D57" s="92">
        <f t="shared" si="4"/>
        <v>5</v>
      </c>
      <c r="E57" s="92">
        <f t="shared" si="4"/>
        <v>7</v>
      </c>
      <c r="F57" s="93">
        <f t="shared" si="5"/>
        <v>1</v>
      </c>
      <c r="G57" s="193">
        <v>13</v>
      </c>
      <c r="H57" s="275" t="s">
        <v>617</v>
      </c>
      <c r="I57" s="234">
        <v>3</v>
      </c>
      <c r="J57" s="235">
        <f t="shared" si="2"/>
        <v>4</v>
      </c>
      <c r="K57" s="235">
        <f t="shared" si="3"/>
        <v>6</v>
      </c>
      <c r="L57" s="93">
        <v>10</v>
      </c>
      <c r="M57" s="383"/>
    </row>
    <row r="58" spans="1:13" x14ac:dyDescent="0.2">
      <c r="A58" s="195" t="s">
        <v>570</v>
      </c>
      <c r="B58" s="372"/>
      <c r="C58" s="205">
        <v>2</v>
      </c>
      <c r="D58" s="92">
        <f t="shared" si="4"/>
        <v>4</v>
      </c>
      <c r="E58" s="92">
        <f t="shared" si="4"/>
        <v>6</v>
      </c>
      <c r="F58" s="93">
        <f t="shared" si="5"/>
        <v>9</v>
      </c>
      <c r="G58" s="193">
        <v>14</v>
      </c>
      <c r="H58" s="275" t="s">
        <v>618</v>
      </c>
      <c r="I58" s="234">
        <v>4</v>
      </c>
      <c r="J58" s="235">
        <f t="shared" si="2"/>
        <v>5</v>
      </c>
      <c r="K58" s="235">
        <f t="shared" si="3"/>
        <v>7</v>
      </c>
      <c r="L58" s="93">
        <f>IF(K58+2&gt;10,K58+2-10,K58+2)</f>
        <v>9</v>
      </c>
      <c r="M58" s="383"/>
    </row>
    <row r="59" spans="1:13" x14ac:dyDescent="0.2">
      <c r="A59" s="195" t="s">
        <v>571</v>
      </c>
      <c r="B59" s="372"/>
      <c r="C59" s="205">
        <v>1</v>
      </c>
      <c r="D59" s="92">
        <f t="shared" si="4"/>
        <v>3</v>
      </c>
      <c r="E59" s="92">
        <f t="shared" si="4"/>
        <v>5</v>
      </c>
      <c r="F59" s="93">
        <f t="shared" si="5"/>
        <v>8</v>
      </c>
      <c r="G59" s="193">
        <v>15</v>
      </c>
      <c r="H59" s="275" t="s">
        <v>619</v>
      </c>
      <c r="I59" s="234">
        <v>5</v>
      </c>
      <c r="J59" s="235">
        <f t="shared" si="2"/>
        <v>6</v>
      </c>
      <c r="K59" s="235">
        <f t="shared" si="3"/>
        <v>8</v>
      </c>
      <c r="L59" s="93">
        <v>4</v>
      </c>
      <c r="M59" s="383"/>
    </row>
    <row r="60" spans="1:13" ht="13.5" customHeight="1" x14ac:dyDescent="0.2">
      <c r="A60" s="195" t="s">
        <v>572</v>
      </c>
      <c r="B60" s="372"/>
      <c r="C60" s="205">
        <v>7</v>
      </c>
      <c r="D60" s="92">
        <f t="shared" si="4"/>
        <v>1</v>
      </c>
      <c r="E60" s="92">
        <f t="shared" si="4"/>
        <v>3</v>
      </c>
      <c r="F60" s="93">
        <f t="shared" si="5"/>
        <v>6</v>
      </c>
      <c r="G60" s="193">
        <v>16</v>
      </c>
      <c r="H60" s="276" t="s">
        <v>620</v>
      </c>
      <c r="I60" s="234">
        <v>6</v>
      </c>
      <c r="J60" s="235">
        <f t="shared" si="2"/>
        <v>7</v>
      </c>
      <c r="K60" s="235">
        <f t="shared" si="3"/>
        <v>9</v>
      </c>
      <c r="L60" s="93">
        <v>3</v>
      </c>
      <c r="M60" s="383"/>
    </row>
    <row r="61" spans="1:13" x14ac:dyDescent="0.2">
      <c r="A61" s="195" t="s">
        <v>573</v>
      </c>
      <c r="B61" s="372"/>
      <c r="C61" s="205">
        <v>6</v>
      </c>
      <c r="D61" s="92">
        <f t="shared" si="4"/>
        <v>8</v>
      </c>
      <c r="E61" s="92">
        <f t="shared" si="4"/>
        <v>2</v>
      </c>
      <c r="F61" s="93">
        <f t="shared" si="5"/>
        <v>5</v>
      </c>
      <c r="G61" s="193">
        <v>17</v>
      </c>
      <c r="H61" s="275" t="s">
        <v>621</v>
      </c>
      <c r="I61" s="234">
        <v>8</v>
      </c>
      <c r="J61" s="235">
        <v>7</v>
      </c>
      <c r="K61" s="235">
        <v>6</v>
      </c>
      <c r="L61" s="93">
        <v>10</v>
      </c>
      <c r="M61" s="383"/>
    </row>
    <row r="62" spans="1:13" x14ac:dyDescent="0.2">
      <c r="A62" s="197" t="s">
        <v>574</v>
      </c>
      <c r="B62" s="372"/>
      <c r="C62" s="205">
        <v>5</v>
      </c>
      <c r="D62" s="92">
        <f t="shared" si="4"/>
        <v>7</v>
      </c>
      <c r="E62" s="92">
        <f t="shared" si="4"/>
        <v>1</v>
      </c>
      <c r="F62" s="93">
        <f t="shared" si="5"/>
        <v>4</v>
      </c>
      <c r="G62" s="193">
        <v>18</v>
      </c>
      <c r="H62" s="275" t="s">
        <v>622</v>
      </c>
      <c r="I62" s="234">
        <v>7</v>
      </c>
      <c r="J62" s="235">
        <v>6</v>
      </c>
      <c r="K62" s="235">
        <v>6</v>
      </c>
      <c r="L62" s="93">
        <v>9</v>
      </c>
      <c r="M62" s="383"/>
    </row>
    <row r="63" spans="1:13" ht="13.5" thickBot="1" x14ac:dyDescent="0.25">
      <c r="A63" s="197" t="s">
        <v>575</v>
      </c>
      <c r="B63" s="372"/>
      <c r="C63" s="205">
        <v>4</v>
      </c>
      <c r="D63" s="92">
        <v>7</v>
      </c>
      <c r="E63" s="92">
        <v>8</v>
      </c>
      <c r="F63" s="93">
        <v>5</v>
      </c>
      <c r="G63" s="228">
        <v>19</v>
      </c>
      <c r="H63" s="277" t="s">
        <v>629</v>
      </c>
      <c r="I63" s="236">
        <v>6</v>
      </c>
      <c r="J63" s="237">
        <v>5</v>
      </c>
      <c r="K63" s="237">
        <v>6</v>
      </c>
      <c r="L63" s="95">
        <v>8</v>
      </c>
      <c r="M63" s="384"/>
    </row>
    <row r="64" spans="1:13" x14ac:dyDescent="0.2">
      <c r="A64" s="198" t="s">
        <v>576</v>
      </c>
      <c r="B64" s="372"/>
      <c r="C64" s="205">
        <v>3</v>
      </c>
      <c r="D64" s="92">
        <v>5</v>
      </c>
      <c r="E64" s="92">
        <v>4</v>
      </c>
      <c r="F64" s="93">
        <v>1</v>
      </c>
    </row>
    <row r="65" spans="1:12" x14ac:dyDescent="0.2">
      <c r="A65" s="195" t="s">
        <v>566</v>
      </c>
      <c r="B65" s="377">
        <v>12</v>
      </c>
      <c r="C65" s="378"/>
      <c r="D65" s="93">
        <v>2</v>
      </c>
      <c r="E65" s="385"/>
      <c r="F65" s="212">
        <v>8</v>
      </c>
    </row>
    <row r="66" spans="1:12" ht="13.5" thickBot="1" x14ac:dyDescent="0.25">
      <c r="A66" s="196" t="s">
        <v>567</v>
      </c>
      <c r="B66" s="373">
        <v>10</v>
      </c>
      <c r="C66" s="374"/>
      <c r="D66" s="95">
        <v>8</v>
      </c>
      <c r="E66" s="385"/>
      <c r="F66" s="213">
        <f t="shared" ref="F66:F71" si="6">IF(D66+2&gt;8,D66+2-8,D66+2)</f>
        <v>2</v>
      </c>
      <c r="H66" s="3" t="s">
        <v>605</v>
      </c>
      <c r="I66" s="177">
        <v>1</v>
      </c>
      <c r="J66" s="177">
        <v>2</v>
      </c>
      <c r="K66" s="177">
        <v>3</v>
      </c>
      <c r="L66" s="177">
        <v>4</v>
      </c>
    </row>
    <row r="67" spans="1:12" x14ac:dyDescent="0.2">
      <c r="A67" s="195" t="s">
        <v>568</v>
      </c>
      <c r="B67" s="375">
        <v>8</v>
      </c>
      <c r="C67" s="376"/>
      <c r="D67" s="191">
        <v>10</v>
      </c>
      <c r="E67" s="385"/>
      <c r="F67" s="214">
        <f t="shared" si="6"/>
        <v>4</v>
      </c>
      <c r="G67" s="29">
        <v>1</v>
      </c>
      <c r="H67" s="194" t="s">
        <v>607</v>
      </c>
      <c r="I67" s="255">
        <v>4</v>
      </c>
      <c r="J67" s="230">
        <v>3</v>
      </c>
      <c r="K67" s="256">
        <v>2</v>
      </c>
      <c r="L67" s="232">
        <v>8</v>
      </c>
    </row>
    <row r="68" spans="1:12" x14ac:dyDescent="0.2">
      <c r="A68" s="195" t="s">
        <v>569</v>
      </c>
      <c r="B68" s="377">
        <v>8</v>
      </c>
      <c r="C68" s="378"/>
      <c r="D68" s="93">
        <v>7</v>
      </c>
      <c r="E68" s="385"/>
      <c r="F68" s="211">
        <f t="shared" si="6"/>
        <v>1</v>
      </c>
      <c r="G68" s="193">
        <v>2</v>
      </c>
      <c r="H68" s="198" t="s">
        <v>608</v>
      </c>
      <c r="I68" s="251">
        <v>5</v>
      </c>
      <c r="J68" s="252">
        <v>2</v>
      </c>
      <c r="K68" s="252">
        <v>3</v>
      </c>
      <c r="L68" s="93">
        <v>6</v>
      </c>
    </row>
    <row r="69" spans="1:12" x14ac:dyDescent="0.2">
      <c r="A69" s="195" t="s">
        <v>579</v>
      </c>
      <c r="B69" s="377">
        <v>6</v>
      </c>
      <c r="C69" s="378"/>
      <c r="D69" s="93">
        <v>5</v>
      </c>
      <c r="E69" s="385"/>
      <c r="F69" s="211">
        <f t="shared" si="6"/>
        <v>7</v>
      </c>
      <c r="G69" s="193">
        <v>3</v>
      </c>
      <c r="H69" s="198" t="s">
        <v>623</v>
      </c>
      <c r="I69" s="251">
        <v>3</v>
      </c>
      <c r="J69" s="252">
        <v>4</v>
      </c>
      <c r="K69" s="252">
        <v>7</v>
      </c>
      <c r="L69" s="93">
        <v>7</v>
      </c>
    </row>
    <row r="70" spans="1:12" x14ac:dyDescent="0.2">
      <c r="A70" s="195" t="s">
        <v>570</v>
      </c>
      <c r="B70" s="377">
        <v>4</v>
      </c>
      <c r="C70" s="378"/>
      <c r="D70" s="93">
        <v>3</v>
      </c>
      <c r="E70" s="385"/>
      <c r="F70" s="211">
        <f t="shared" si="6"/>
        <v>5</v>
      </c>
      <c r="G70" s="193">
        <v>4</v>
      </c>
      <c r="H70" s="198" t="s">
        <v>609</v>
      </c>
      <c r="I70" s="251">
        <v>6</v>
      </c>
      <c r="J70" s="252">
        <v>1</v>
      </c>
      <c r="K70" s="252">
        <v>4</v>
      </c>
      <c r="L70" s="93">
        <v>4</v>
      </c>
    </row>
    <row r="71" spans="1:12" x14ac:dyDescent="0.2">
      <c r="A71" s="195" t="s">
        <v>571</v>
      </c>
      <c r="B71" s="377">
        <v>2</v>
      </c>
      <c r="C71" s="378"/>
      <c r="D71" s="93">
        <v>1</v>
      </c>
      <c r="E71" s="385"/>
      <c r="F71" s="211">
        <f t="shared" si="6"/>
        <v>3</v>
      </c>
      <c r="G71" s="193">
        <v>5</v>
      </c>
      <c r="H71" s="198" t="s">
        <v>610</v>
      </c>
      <c r="I71" s="251">
        <v>7</v>
      </c>
      <c r="J71" s="252">
        <v>7</v>
      </c>
      <c r="K71" s="252">
        <v>5</v>
      </c>
      <c r="L71" s="93">
        <v>2</v>
      </c>
    </row>
    <row r="72" spans="1:12" x14ac:dyDescent="0.2">
      <c r="A72" s="195"/>
      <c r="B72" s="234"/>
      <c r="C72" s="235"/>
      <c r="D72" s="93"/>
      <c r="E72" s="385"/>
      <c r="F72" s="211"/>
      <c r="G72" s="193">
        <v>6</v>
      </c>
      <c r="H72" s="198" t="s">
        <v>611</v>
      </c>
      <c r="I72" s="251">
        <v>1</v>
      </c>
      <c r="J72" s="252">
        <v>8</v>
      </c>
      <c r="K72" s="252">
        <v>6</v>
      </c>
      <c r="L72" s="93">
        <v>9</v>
      </c>
    </row>
    <row r="73" spans="1:12" x14ac:dyDescent="0.2">
      <c r="A73" s="195"/>
      <c r="B73" s="234"/>
      <c r="C73" s="235"/>
      <c r="D73" s="93"/>
      <c r="E73" s="385"/>
      <c r="F73" s="211"/>
      <c r="G73" s="193">
        <v>7</v>
      </c>
      <c r="H73" s="198" t="s">
        <v>612</v>
      </c>
      <c r="I73" s="251">
        <v>2</v>
      </c>
      <c r="J73" s="252">
        <v>6</v>
      </c>
      <c r="K73" s="252">
        <v>7</v>
      </c>
      <c r="L73" s="93">
        <v>8</v>
      </c>
    </row>
    <row r="74" spans="1:12" x14ac:dyDescent="0.2">
      <c r="A74" s="195"/>
      <c r="B74" s="234"/>
      <c r="C74" s="235"/>
      <c r="D74" s="93"/>
      <c r="E74" s="385"/>
      <c r="F74" s="211"/>
      <c r="G74" s="193">
        <v>8</v>
      </c>
      <c r="H74" s="198" t="s">
        <v>613</v>
      </c>
      <c r="I74" s="251">
        <v>3</v>
      </c>
      <c r="J74" s="252">
        <v>4</v>
      </c>
      <c r="K74" s="252">
        <v>4</v>
      </c>
      <c r="L74" s="93">
        <v>7</v>
      </c>
    </row>
    <row r="75" spans="1:12" x14ac:dyDescent="0.2">
      <c r="A75" s="195"/>
      <c r="B75" s="234"/>
      <c r="C75" s="235"/>
      <c r="D75" s="93"/>
      <c r="E75" s="385"/>
      <c r="F75" s="211"/>
      <c r="G75" s="193">
        <v>9</v>
      </c>
      <c r="H75" s="198" t="s">
        <v>624</v>
      </c>
      <c r="I75" s="251">
        <v>4</v>
      </c>
      <c r="J75" s="252">
        <v>2</v>
      </c>
      <c r="K75" s="252">
        <v>1</v>
      </c>
      <c r="L75" s="93">
        <v>6</v>
      </c>
    </row>
    <row r="76" spans="1:12" x14ac:dyDescent="0.2">
      <c r="A76" s="195" t="s">
        <v>572</v>
      </c>
      <c r="B76" s="377">
        <v>5</v>
      </c>
      <c r="C76" s="378"/>
      <c r="D76" s="93">
        <v>10</v>
      </c>
      <c r="E76" s="385"/>
      <c r="F76" s="211">
        <f>IF(D76+2&gt;8,D76+2-8,D76+2)</f>
        <v>4</v>
      </c>
      <c r="G76" s="193">
        <v>10</v>
      </c>
      <c r="H76" s="198" t="s">
        <v>614</v>
      </c>
      <c r="I76" s="251">
        <v>1</v>
      </c>
      <c r="J76" s="252">
        <v>6</v>
      </c>
      <c r="K76" s="252">
        <v>6</v>
      </c>
      <c r="L76" s="93">
        <v>1</v>
      </c>
    </row>
    <row r="77" spans="1:12" x14ac:dyDescent="0.2">
      <c r="A77" s="195" t="s">
        <v>573</v>
      </c>
      <c r="B77" s="377">
        <v>9</v>
      </c>
      <c r="C77" s="378"/>
      <c r="D77" s="93">
        <v>8</v>
      </c>
      <c r="E77" s="385"/>
      <c r="F77" s="211">
        <f>IF(D77+2&gt;8,D77+2-8,D77+2)</f>
        <v>2</v>
      </c>
      <c r="G77" s="193">
        <v>11</v>
      </c>
      <c r="H77" s="198" t="s">
        <v>615</v>
      </c>
      <c r="I77" s="251">
        <v>2</v>
      </c>
      <c r="J77" s="252">
        <v>5</v>
      </c>
      <c r="K77" s="252">
        <v>7</v>
      </c>
      <c r="L77" s="93">
        <v>3</v>
      </c>
    </row>
    <row r="78" spans="1:12" x14ac:dyDescent="0.2">
      <c r="A78" s="197" t="s">
        <v>574</v>
      </c>
      <c r="B78" s="377">
        <v>11</v>
      </c>
      <c r="C78" s="378"/>
      <c r="D78" s="93">
        <v>6</v>
      </c>
      <c r="E78" s="385"/>
      <c r="F78" s="211">
        <f>IF(D78+2&gt;8,D78+2-8,D78+2)</f>
        <v>8</v>
      </c>
      <c r="G78" s="193">
        <v>12</v>
      </c>
      <c r="H78" s="278" t="s">
        <v>616</v>
      </c>
      <c r="I78" s="251">
        <v>3</v>
      </c>
      <c r="J78" s="231">
        <v>4</v>
      </c>
      <c r="K78" s="252">
        <v>2</v>
      </c>
      <c r="L78" s="233">
        <v>5</v>
      </c>
    </row>
    <row r="79" spans="1:12" x14ac:dyDescent="0.2">
      <c r="A79" s="197" t="s">
        <v>575</v>
      </c>
      <c r="B79" s="377">
        <v>12</v>
      </c>
      <c r="C79" s="378"/>
      <c r="D79" s="93">
        <v>9</v>
      </c>
      <c r="E79" s="385"/>
      <c r="F79" s="211">
        <f>IF(D79+2&gt;8,D79+2-8,D79+2)</f>
        <v>3</v>
      </c>
      <c r="G79" s="193">
        <v>13</v>
      </c>
      <c r="H79" s="198" t="s">
        <v>617</v>
      </c>
      <c r="I79" s="251">
        <v>4</v>
      </c>
      <c r="J79" s="252">
        <v>3</v>
      </c>
      <c r="K79" s="252">
        <v>3</v>
      </c>
      <c r="L79" s="93">
        <v>7</v>
      </c>
    </row>
    <row r="80" spans="1:12" x14ac:dyDescent="0.2">
      <c r="A80" s="198" t="s">
        <v>576</v>
      </c>
      <c r="B80" s="377">
        <v>10</v>
      </c>
      <c r="C80" s="378"/>
      <c r="D80" s="93">
        <v>2</v>
      </c>
      <c r="E80" s="385"/>
      <c r="F80" s="211">
        <f>IF(D80+2&gt;8,D80+2-8,D80+2)</f>
        <v>4</v>
      </c>
      <c r="G80" s="193">
        <v>14</v>
      </c>
      <c r="H80" s="198" t="s">
        <v>618</v>
      </c>
      <c r="I80" s="251">
        <v>5</v>
      </c>
      <c r="J80" s="252">
        <v>2</v>
      </c>
      <c r="K80" s="252">
        <v>4</v>
      </c>
      <c r="L80" s="93">
        <v>9</v>
      </c>
    </row>
    <row r="81" spans="1:12" ht="13.5" thickBot="1" x14ac:dyDescent="0.25">
      <c r="A81" s="199" t="s">
        <v>577</v>
      </c>
      <c r="B81" s="373">
        <v>8</v>
      </c>
      <c r="C81" s="374"/>
      <c r="D81" s="95">
        <v>10</v>
      </c>
      <c r="E81" s="386"/>
      <c r="F81" s="215">
        <v>8</v>
      </c>
      <c r="G81" s="193">
        <v>15</v>
      </c>
      <c r="H81" s="198" t="s">
        <v>619</v>
      </c>
      <c r="I81" s="251">
        <v>6</v>
      </c>
      <c r="J81" s="252">
        <v>8</v>
      </c>
      <c r="K81" s="252">
        <v>5</v>
      </c>
      <c r="L81" s="93">
        <v>8</v>
      </c>
    </row>
    <row r="82" spans="1:12" ht="15.75" customHeight="1" thickBot="1" x14ac:dyDescent="0.25">
      <c r="G82" s="193">
        <v>16</v>
      </c>
      <c r="H82" s="278" t="s">
        <v>620</v>
      </c>
      <c r="I82" s="251">
        <v>7</v>
      </c>
      <c r="J82" s="252">
        <v>7</v>
      </c>
      <c r="K82" s="252">
        <v>6</v>
      </c>
      <c r="L82" s="93">
        <v>6</v>
      </c>
    </row>
    <row r="83" spans="1:12" ht="13.5" thickBot="1" x14ac:dyDescent="0.25">
      <c r="A83" s="96"/>
      <c r="B83" s="369" t="s">
        <v>89</v>
      </c>
      <c r="C83" s="369"/>
      <c r="D83" s="369"/>
      <c r="E83" s="369"/>
      <c r="F83" s="369"/>
      <c r="G83" s="193">
        <v>17</v>
      </c>
      <c r="H83" s="198" t="s">
        <v>621</v>
      </c>
      <c r="I83" s="251">
        <v>1</v>
      </c>
      <c r="J83" s="252">
        <v>6</v>
      </c>
      <c r="K83" s="252">
        <v>7</v>
      </c>
      <c r="L83" s="93">
        <v>4</v>
      </c>
    </row>
    <row r="84" spans="1:12" ht="13.5" thickBot="1" x14ac:dyDescent="0.25">
      <c r="A84" s="109" t="s">
        <v>582</v>
      </c>
      <c r="B84" s="108">
        <v>1</v>
      </c>
      <c r="C84" s="108">
        <v>2</v>
      </c>
      <c r="D84" s="108">
        <v>3</v>
      </c>
      <c r="E84" s="108">
        <v>4</v>
      </c>
      <c r="F84" s="183">
        <v>5</v>
      </c>
      <c r="G84" s="193">
        <v>18</v>
      </c>
      <c r="H84" s="198" t="s">
        <v>622</v>
      </c>
      <c r="I84" s="251">
        <v>2</v>
      </c>
      <c r="J84" s="231">
        <v>5</v>
      </c>
      <c r="K84" s="252">
        <v>2</v>
      </c>
      <c r="L84" s="233">
        <v>2</v>
      </c>
    </row>
    <row r="85" spans="1:12" ht="13.5" thickBot="1" x14ac:dyDescent="0.25">
      <c r="A85" s="194" t="s">
        <v>556</v>
      </c>
      <c r="B85" s="219">
        <v>4</v>
      </c>
      <c r="C85" s="220">
        <f>IF(B85+3&gt;8,B85+3-8,B85+3)</f>
        <v>7</v>
      </c>
      <c r="D85" s="220">
        <v>1</v>
      </c>
      <c r="E85" s="220">
        <f>C85</f>
        <v>7</v>
      </c>
      <c r="F85" s="221">
        <f>B85</f>
        <v>4</v>
      </c>
      <c r="G85" s="228">
        <v>19</v>
      </c>
      <c r="H85" s="277" t="s">
        <v>629</v>
      </c>
      <c r="I85" s="253">
        <v>3</v>
      </c>
      <c r="J85" s="254">
        <v>4</v>
      </c>
      <c r="K85" s="254">
        <v>3</v>
      </c>
      <c r="L85" s="95">
        <v>1</v>
      </c>
    </row>
    <row r="86" spans="1:12" x14ac:dyDescent="0.2">
      <c r="A86" s="195"/>
      <c r="B86" s="216"/>
      <c r="C86" s="217"/>
      <c r="D86" s="217"/>
      <c r="E86" s="217"/>
      <c r="F86" s="218"/>
    </row>
    <row r="87" spans="1:12" ht="13.5" thickBot="1" x14ac:dyDescent="0.25">
      <c r="H87" s="3" t="s">
        <v>630</v>
      </c>
      <c r="I87" s="177">
        <v>1</v>
      </c>
      <c r="J87" s="177">
        <v>2</v>
      </c>
      <c r="K87" s="177">
        <v>3</v>
      </c>
      <c r="L87" s="177">
        <v>4</v>
      </c>
    </row>
    <row r="88" spans="1:12" x14ac:dyDescent="0.2">
      <c r="H88" s="194" t="s">
        <v>607</v>
      </c>
      <c r="I88" s="284">
        <v>3</v>
      </c>
      <c r="J88" s="285">
        <v>6</v>
      </c>
      <c r="K88" s="285">
        <v>8</v>
      </c>
      <c r="L88" s="191">
        <v>7</v>
      </c>
    </row>
    <row r="89" spans="1:12" x14ac:dyDescent="0.2">
      <c r="H89" s="198" t="s">
        <v>608</v>
      </c>
      <c r="I89" s="286">
        <v>4</v>
      </c>
      <c r="J89" s="287">
        <v>5</v>
      </c>
      <c r="K89" s="287">
        <v>9</v>
      </c>
      <c r="L89" s="93">
        <v>5</v>
      </c>
    </row>
    <row r="90" spans="1:12" x14ac:dyDescent="0.2">
      <c r="H90" s="198" t="s">
        <v>623</v>
      </c>
      <c r="I90" s="286">
        <v>5</v>
      </c>
      <c r="J90" s="287">
        <v>4</v>
      </c>
      <c r="K90" s="287">
        <v>7</v>
      </c>
      <c r="L90" s="93">
        <v>3</v>
      </c>
    </row>
    <row r="91" spans="1:12" x14ac:dyDescent="0.2">
      <c r="H91" s="198" t="s">
        <v>609</v>
      </c>
      <c r="I91" s="286">
        <v>6</v>
      </c>
      <c r="J91" s="287">
        <v>3</v>
      </c>
      <c r="K91" s="287">
        <v>5</v>
      </c>
      <c r="L91" s="93">
        <v>1</v>
      </c>
    </row>
    <row r="92" spans="1:12" x14ac:dyDescent="0.2">
      <c r="H92" s="198" t="s">
        <v>610</v>
      </c>
      <c r="I92" s="286">
        <v>2</v>
      </c>
      <c r="J92" s="287">
        <v>4</v>
      </c>
      <c r="K92" s="287">
        <v>2</v>
      </c>
      <c r="L92" s="93">
        <v>4</v>
      </c>
    </row>
    <row r="93" spans="1:12" x14ac:dyDescent="0.2">
      <c r="H93" s="198" t="s">
        <v>611</v>
      </c>
      <c r="I93" s="286">
        <v>3</v>
      </c>
      <c r="J93" s="287">
        <v>3</v>
      </c>
      <c r="K93" s="287">
        <v>4</v>
      </c>
      <c r="L93" s="93">
        <v>5</v>
      </c>
    </row>
    <row r="94" spans="1:12" x14ac:dyDescent="0.2">
      <c r="H94" s="198" t="s">
        <v>612</v>
      </c>
      <c r="I94" s="286">
        <v>7</v>
      </c>
      <c r="J94" s="287">
        <v>9</v>
      </c>
      <c r="K94" s="287">
        <v>3</v>
      </c>
      <c r="L94" s="93">
        <v>8</v>
      </c>
    </row>
    <row r="95" spans="1:12" x14ac:dyDescent="0.2">
      <c r="H95" s="198" t="s">
        <v>613</v>
      </c>
      <c r="I95" s="286">
        <v>6</v>
      </c>
      <c r="J95" s="287">
        <v>10</v>
      </c>
      <c r="K95" s="287">
        <v>5</v>
      </c>
      <c r="L95" s="93">
        <v>3</v>
      </c>
    </row>
    <row r="96" spans="1:12" x14ac:dyDescent="0.2">
      <c r="H96" s="198" t="s">
        <v>624</v>
      </c>
      <c r="I96" s="286">
        <v>7</v>
      </c>
      <c r="J96" s="287">
        <v>11</v>
      </c>
      <c r="K96" s="287">
        <v>4</v>
      </c>
      <c r="L96" s="93">
        <v>7</v>
      </c>
    </row>
    <row r="97" spans="8:12" x14ac:dyDescent="0.2">
      <c r="H97" s="198" t="s">
        <v>614</v>
      </c>
      <c r="I97" s="286">
        <v>5</v>
      </c>
      <c r="J97" s="287">
        <v>1</v>
      </c>
      <c r="K97" s="287">
        <v>7</v>
      </c>
      <c r="L97" s="93">
        <v>9</v>
      </c>
    </row>
    <row r="98" spans="8:12" x14ac:dyDescent="0.2">
      <c r="H98" s="198" t="s">
        <v>615</v>
      </c>
      <c r="I98" s="286">
        <v>6</v>
      </c>
      <c r="J98" s="287">
        <v>10</v>
      </c>
      <c r="K98" s="287">
        <v>2</v>
      </c>
      <c r="L98" s="93">
        <v>6</v>
      </c>
    </row>
    <row r="99" spans="8:12" x14ac:dyDescent="0.2">
      <c r="H99" s="278" t="s">
        <v>616</v>
      </c>
      <c r="I99" s="286">
        <v>7</v>
      </c>
      <c r="J99" s="287">
        <v>9</v>
      </c>
      <c r="K99" s="287">
        <v>3</v>
      </c>
      <c r="L99" s="93">
        <v>4</v>
      </c>
    </row>
    <row r="100" spans="8:12" x14ac:dyDescent="0.2">
      <c r="H100" s="198" t="s">
        <v>617</v>
      </c>
      <c r="I100" s="286">
        <v>1</v>
      </c>
      <c r="J100" s="287">
        <v>8</v>
      </c>
      <c r="K100" s="287">
        <v>4</v>
      </c>
      <c r="L100" s="93">
        <v>2</v>
      </c>
    </row>
    <row r="101" spans="8:12" x14ac:dyDescent="0.2">
      <c r="H101" s="198" t="s">
        <v>618</v>
      </c>
      <c r="I101" s="286">
        <v>2</v>
      </c>
      <c r="J101" s="287">
        <v>5</v>
      </c>
      <c r="K101" s="287">
        <v>6</v>
      </c>
      <c r="L101" s="93">
        <v>8</v>
      </c>
    </row>
    <row r="102" spans="8:12" x14ac:dyDescent="0.2">
      <c r="H102" s="198" t="s">
        <v>619</v>
      </c>
      <c r="I102" s="286">
        <v>3</v>
      </c>
      <c r="J102" s="287">
        <v>6</v>
      </c>
      <c r="K102" s="287">
        <v>8</v>
      </c>
      <c r="L102" s="93">
        <v>7</v>
      </c>
    </row>
    <row r="103" spans="8:12" ht="24" x14ac:dyDescent="0.2">
      <c r="H103" s="278" t="s">
        <v>620</v>
      </c>
      <c r="I103" s="209">
        <v>5</v>
      </c>
      <c r="J103" s="188">
        <v>11</v>
      </c>
      <c r="K103" s="188">
        <v>6</v>
      </c>
      <c r="L103" s="189">
        <v>3</v>
      </c>
    </row>
    <row r="104" spans="8:12" x14ac:dyDescent="0.2">
      <c r="H104" s="198" t="s">
        <v>621</v>
      </c>
      <c r="I104" s="286">
        <v>1</v>
      </c>
      <c r="J104" s="287">
        <v>9</v>
      </c>
      <c r="K104" s="287">
        <v>7</v>
      </c>
      <c r="L104" s="93">
        <v>4</v>
      </c>
    </row>
    <row r="105" spans="8:12" x14ac:dyDescent="0.2">
      <c r="H105" s="198" t="s">
        <v>622</v>
      </c>
      <c r="I105" s="286">
        <v>3</v>
      </c>
      <c r="J105" s="231">
        <v>8</v>
      </c>
      <c r="K105" s="287">
        <v>2</v>
      </c>
      <c r="L105" s="233">
        <v>5</v>
      </c>
    </row>
    <row r="106" spans="8:12" ht="13.5" thickBot="1" x14ac:dyDescent="0.25">
      <c r="H106" s="227" t="s">
        <v>629</v>
      </c>
      <c r="I106" s="282">
        <v>2</v>
      </c>
      <c r="J106" s="283">
        <v>5</v>
      </c>
      <c r="K106" s="283">
        <v>3</v>
      </c>
      <c r="L106" s="95">
        <v>9</v>
      </c>
    </row>
    <row r="108" spans="8:12" ht="13.5" thickBot="1" x14ac:dyDescent="0.25">
      <c r="H108" s="3" t="s">
        <v>631</v>
      </c>
      <c r="I108" s="177">
        <v>1</v>
      </c>
      <c r="J108" s="177">
        <v>2</v>
      </c>
      <c r="K108" s="177">
        <v>3</v>
      </c>
      <c r="L108" s="177">
        <v>4</v>
      </c>
    </row>
    <row r="109" spans="8:12" x14ac:dyDescent="0.2">
      <c r="H109" s="194" t="s">
        <v>607</v>
      </c>
      <c r="I109" s="366" t="s">
        <v>90</v>
      </c>
      <c r="J109" s="285">
        <v>3</v>
      </c>
      <c r="K109" s="285">
        <f t="shared" ref="K109:K116" si="7">IF(J109+2&gt;8,J109+2-8,J109+2)</f>
        <v>5</v>
      </c>
      <c r="L109" s="191">
        <f t="shared" ref="L109:L116" si="8">IF(K109+3&gt;9,K109+3-9,K109+3)</f>
        <v>8</v>
      </c>
    </row>
    <row r="110" spans="8:12" x14ac:dyDescent="0.2">
      <c r="H110" s="198" t="s">
        <v>608</v>
      </c>
      <c r="I110" s="367"/>
      <c r="J110" s="287">
        <v>2</v>
      </c>
      <c r="K110" s="287">
        <f t="shared" si="7"/>
        <v>4</v>
      </c>
      <c r="L110" s="93">
        <f t="shared" si="8"/>
        <v>7</v>
      </c>
    </row>
    <row r="111" spans="8:12" x14ac:dyDescent="0.2">
      <c r="H111" s="198" t="s">
        <v>623</v>
      </c>
      <c r="I111" s="367"/>
      <c r="J111" s="287">
        <v>1</v>
      </c>
      <c r="K111" s="287">
        <f t="shared" si="7"/>
        <v>3</v>
      </c>
      <c r="L111" s="93">
        <f t="shared" si="8"/>
        <v>6</v>
      </c>
    </row>
    <row r="112" spans="8:12" x14ac:dyDescent="0.2">
      <c r="H112" s="198" t="s">
        <v>609</v>
      </c>
      <c r="I112" s="367"/>
      <c r="J112" s="287">
        <v>4</v>
      </c>
      <c r="K112" s="287">
        <f t="shared" si="7"/>
        <v>6</v>
      </c>
      <c r="L112" s="93">
        <f t="shared" si="8"/>
        <v>9</v>
      </c>
    </row>
    <row r="113" spans="8:12" x14ac:dyDescent="0.2">
      <c r="H113" s="198" t="s">
        <v>610</v>
      </c>
      <c r="I113" s="367"/>
      <c r="J113" s="287">
        <v>5</v>
      </c>
      <c r="K113" s="287">
        <f t="shared" si="7"/>
        <v>7</v>
      </c>
      <c r="L113" s="93">
        <f t="shared" si="8"/>
        <v>1</v>
      </c>
    </row>
    <row r="114" spans="8:12" x14ac:dyDescent="0.2">
      <c r="H114" s="198" t="s">
        <v>611</v>
      </c>
      <c r="I114" s="367"/>
      <c r="J114" s="287">
        <v>6</v>
      </c>
      <c r="K114" s="287">
        <f t="shared" si="7"/>
        <v>8</v>
      </c>
      <c r="L114" s="93">
        <f t="shared" si="8"/>
        <v>2</v>
      </c>
    </row>
    <row r="115" spans="8:12" x14ac:dyDescent="0.2">
      <c r="H115" s="198" t="s">
        <v>612</v>
      </c>
      <c r="I115" s="367"/>
      <c r="J115" s="287">
        <v>7</v>
      </c>
      <c r="K115" s="287">
        <f t="shared" si="7"/>
        <v>1</v>
      </c>
      <c r="L115" s="93">
        <f t="shared" si="8"/>
        <v>4</v>
      </c>
    </row>
    <row r="116" spans="8:12" x14ac:dyDescent="0.2">
      <c r="H116" s="198" t="s">
        <v>613</v>
      </c>
      <c r="I116" s="367"/>
      <c r="J116" s="287">
        <v>1</v>
      </c>
      <c r="K116" s="287">
        <f t="shared" si="7"/>
        <v>3</v>
      </c>
      <c r="L116" s="93">
        <f t="shared" si="8"/>
        <v>6</v>
      </c>
    </row>
    <row r="117" spans="8:12" x14ac:dyDescent="0.2">
      <c r="H117" s="198" t="s">
        <v>624</v>
      </c>
      <c r="I117" s="367"/>
      <c r="J117" s="287">
        <v>2</v>
      </c>
      <c r="K117" s="287">
        <v>3</v>
      </c>
      <c r="L117" s="206">
        <v>8</v>
      </c>
    </row>
    <row r="118" spans="8:12" x14ac:dyDescent="0.2">
      <c r="H118" s="198" t="s">
        <v>614</v>
      </c>
      <c r="I118" s="367"/>
      <c r="J118" s="287">
        <v>3</v>
      </c>
      <c r="K118" s="287">
        <v>5</v>
      </c>
      <c r="L118" s="93">
        <v>3</v>
      </c>
    </row>
    <row r="119" spans="8:12" x14ac:dyDescent="0.2">
      <c r="H119" s="198" t="s">
        <v>615</v>
      </c>
      <c r="I119" s="367"/>
      <c r="J119" s="287">
        <v>4</v>
      </c>
      <c r="K119" s="287">
        <v>4</v>
      </c>
      <c r="L119" s="93">
        <v>7</v>
      </c>
    </row>
    <row r="120" spans="8:12" x14ac:dyDescent="0.2">
      <c r="H120" s="278" t="s">
        <v>616</v>
      </c>
      <c r="I120" s="367"/>
      <c r="J120" s="287">
        <v>5</v>
      </c>
      <c r="K120" s="287">
        <f>IF(J120+2&gt;8,J120+2-8,J120+2)</f>
        <v>7</v>
      </c>
      <c r="L120" s="93">
        <f>IF(K120+3&gt;9,K120+3-9,K120+3)</f>
        <v>1</v>
      </c>
    </row>
    <row r="121" spans="8:12" x14ac:dyDescent="0.2">
      <c r="H121" s="198" t="s">
        <v>617</v>
      </c>
      <c r="I121" s="367"/>
      <c r="J121" s="287">
        <v>6</v>
      </c>
      <c r="K121" s="287">
        <f>IF(J121+2&gt;8,J121+2-8,J121+2)</f>
        <v>8</v>
      </c>
      <c r="L121" s="93">
        <f>IF(K121+3&gt;9,K121+3-9,K121+3)</f>
        <v>2</v>
      </c>
    </row>
    <row r="122" spans="8:12" x14ac:dyDescent="0.2">
      <c r="H122" s="198" t="s">
        <v>618</v>
      </c>
      <c r="I122" s="367"/>
      <c r="J122" s="287">
        <v>7</v>
      </c>
      <c r="K122" s="287">
        <f>IF(J122+2&gt;8,J122+2-8,J122+2)</f>
        <v>1</v>
      </c>
      <c r="L122" s="93">
        <f>IF(K122+3&gt;9,K122+3-9,K122+3)</f>
        <v>4</v>
      </c>
    </row>
    <row r="123" spans="8:12" x14ac:dyDescent="0.2">
      <c r="H123" s="198" t="s">
        <v>619</v>
      </c>
      <c r="I123" s="367"/>
      <c r="J123" s="287">
        <v>1</v>
      </c>
      <c r="K123" s="287">
        <f>IF(J123+2&gt;8,J123+2-8,J123+2)</f>
        <v>3</v>
      </c>
      <c r="L123" s="93">
        <f>IF(K123+3&gt;9,K123+3-9,K123+3)</f>
        <v>6</v>
      </c>
    </row>
    <row r="124" spans="8:12" ht="24" x14ac:dyDescent="0.2">
      <c r="H124" s="278" t="s">
        <v>620</v>
      </c>
      <c r="I124" s="367"/>
      <c r="J124" s="287">
        <v>2</v>
      </c>
      <c r="K124" s="287">
        <v>5</v>
      </c>
      <c r="L124" s="93">
        <v>8</v>
      </c>
    </row>
    <row r="125" spans="8:12" x14ac:dyDescent="0.2">
      <c r="H125" s="198" t="s">
        <v>621</v>
      </c>
      <c r="I125" s="367"/>
      <c r="J125" s="287">
        <v>3</v>
      </c>
      <c r="K125" s="287">
        <v>7</v>
      </c>
      <c r="L125" s="93">
        <v>4</v>
      </c>
    </row>
    <row r="126" spans="8:12" x14ac:dyDescent="0.2">
      <c r="H126" s="198" t="s">
        <v>622</v>
      </c>
      <c r="I126" s="367"/>
      <c r="J126" s="231">
        <v>4</v>
      </c>
      <c r="K126" s="287">
        <v>2</v>
      </c>
      <c r="L126" s="233">
        <v>5</v>
      </c>
    </row>
    <row r="127" spans="8:12" ht="13.5" thickBot="1" x14ac:dyDescent="0.25">
      <c r="H127" s="227" t="s">
        <v>629</v>
      </c>
      <c r="I127" s="368"/>
      <c r="J127" s="283">
        <v>5</v>
      </c>
      <c r="K127" s="283">
        <v>3</v>
      </c>
      <c r="L127" s="95">
        <v>9</v>
      </c>
    </row>
    <row r="129" spans="8:12" ht="13.5" thickBot="1" x14ac:dyDescent="0.25">
      <c r="H129" s="3" t="s">
        <v>632</v>
      </c>
      <c r="I129" s="292" t="s">
        <v>634</v>
      </c>
      <c r="J129" s="177">
        <v>3</v>
      </c>
      <c r="K129" s="177">
        <v>4</v>
      </c>
      <c r="L129" s="293"/>
    </row>
    <row r="130" spans="8:12" ht="12.75" customHeight="1" x14ac:dyDescent="0.2">
      <c r="H130" s="194" t="s">
        <v>607</v>
      </c>
      <c r="I130" s="219">
        <v>5</v>
      </c>
      <c r="J130" s="220">
        <f>IF(I130+3&gt;8,I130+3-8,I130+3)</f>
        <v>8</v>
      </c>
      <c r="K130" s="366" t="s">
        <v>90</v>
      </c>
      <c r="L130" s="293"/>
    </row>
    <row r="131" spans="8:12" x14ac:dyDescent="0.2">
      <c r="H131" s="198" t="s">
        <v>608</v>
      </c>
      <c r="I131" s="216">
        <v>6</v>
      </c>
      <c r="J131" s="217">
        <v>12</v>
      </c>
      <c r="K131" s="367"/>
      <c r="L131" s="293"/>
    </row>
    <row r="132" spans="8:12" x14ac:dyDescent="0.2">
      <c r="H132" s="198" t="s">
        <v>623</v>
      </c>
      <c r="I132" s="216">
        <v>4</v>
      </c>
      <c r="J132" s="217">
        <f>IF(I132+3&gt;8,I132+3-8,I132+3)</f>
        <v>7</v>
      </c>
      <c r="K132" s="367"/>
      <c r="L132" s="293"/>
    </row>
    <row r="133" spans="8:12" x14ac:dyDescent="0.2">
      <c r="H133" s="198" t="s">
        <v>609</v>
      </c>
      <c r="I133" s="216">
        <v>8</v>
      </c>
      <c r="J133" s="217">
        <v>11</v>
      </c>
      <c r="K133" s="367"/>
      <c r="L133" s="293"/>
    </row>
    <row r="134" spans="8:12" x14ac:dyDescent="0.2">
      <c r="H134" s="198" t="s">
        <v>610</v>
      </c>
      <c r="I134" s="216">
        <v>2</v>
      </c>
      <c r="J134" s="217">
        <v>6</v>
      </c>
      <c r="K134" s="367"/>
      <c r="L134" s="293"/>
    </row>
    <row r="135" spans="8:12" x14ac:dyDescent="0.2">
      <c r="H135" s="198" t="s">
        <v>611</v>
      </c>
      <c r="I135" s="216">
        <v>3</v>
      </c>
      <c r="J135" s="217">
        <v>10</v>
      </c>
      <c r="K135" s="367"/>
      <c r="L135" s="294"/>
    </row>
    <row r="136" spans="8:12" x14ac:dyDescent="0.2">
      <c r="H136" s="198" t="s">
        <v>612</v>
      </c>
      <c r="I136" s="216">
        <v>8</v>
      </c>
      <c r="J136" s="217">
        <v>3</v>
      </c>
      <c r="K136" s="367"/>
      <c r="L136" s="294"/>
    </row>
    <row r="137" spans="8:12" x14ac:dyDescent="0.2">
      <c r="H137" s="198" t="s">
        <v>613</v>
      </c>
      <c r="I137" s="216">
        <v>7</v>
      </c>
      <c r="J137" s="217">
        <v>2</v>
      </c>
      <c r="K137" s="367"/>
      <c r="L137" s="294"/>
    </row>
    <row r="138" spans="8:12" x14ac:dyDescent="0.2">
      <c r="H138" s="198" t="s">
        <v>624</v>
      </c>
      <c r="I138" s="216">
        <v>1</v>
      </c>
      <c r="J138" s="217">
        <f>IF(I138+3&gt;8,I138+3-8,I138+3)</f>
        <v>4</v>
      </c>
      <c r="K138" s="367"/>
      <c r="L138" s="293"/>
    </row>
    <row r="139" spans="8:12" x14ac:dyDescent="0.2">
      <c r="H139" s="198" t="s">
        <v>614</v>
      </c>
      <c r="I139" s="216">
        <v>5</v>
      </c>
      <c r="J139" s="217">
        <v>9</v>
      </c>
      <c r="K139" s="367"/>
      <c r="L139" s="293"/>
    </row>
    <row r="140" spans="8:12" x14ac:dyDescent="0.2">
      <c r="H140" s="198" t="s">
        <v>615</v>
      </c>
      <c r="I140" s="216">
        <v>11</v>
      </c>
      <c r="J140" s="217">
        <v>5</v>
      </c>
      <c r="K140" s="367"/>
      <c r="L140" s="293"/>
    </row>
    <row r="141" spans="8:12" x14ac:dyDescent="0.2">
      <c r="H141" s="278" t="s">
        <v>616</v>
      </c>
      <c r="I141" s="216">
        <v>4</v>
      </c>
      <c r="J141" s="217">
        <f>IF(I141+3&gt;8,I141+3-8,I141+3)</f>
        <v>7</v>
      </c>
      <c r="K141" s="367"/>
      <c r="L141" s="293"/>
    </row>
    <row r="142" spans="8:12" x14ac:dyDescent="0.2">
      <c r="H142" s="198" t="s">
        <v>617</v>
      </c>
      <c r="I142" s="216">
        <v>11</v>
      </c>
      <c r="J142" s="217">
        <v>8</v>
      </c>
      <c r="K142" s="367"/>
      <c r="L142" s="293"/>
    </row>
    <row r="143" spans="8:12" x14ac:dyDescent="0.2">
      <c r="H143" s="198" t="s">
        <v>618</v>
      </c>
      <c r="I143" s="216">
        <v>10</v>
      </c>
      <c r="J143" s="217">
        <v>1</v>
      </c>
      <c r="K143" s="367"/>
      <c r="L143" s="293"/>
    </row>
    <row r="144" spans="8:12" x14ac:dyDescent="0.2">
      <c r="H144" s="198" t="s">
        <v>619</v>
      </c>
      <c r="I144" s="216">
        <v>3</v>
      </c>
      <c r="J144" s="217">
        <v>4</v>
      </c>
      <c r="K144" s="367"/>
      <c r="L144" s="294"/>
    </row>
    <row r="145" spans="8:12" ht="24" x14ac:dyDescent="0.2">
      <c r="H145" s="278" t="s">
        <v>620</v>
      </c>
      <c r="I145" s="216">
        <v>5</v>
      </c>
      <c r="J145" s="217">
        <v>2</v>
      </c>
      <c r="K145" s="367"/>
      <c r="L145" s="293"/>
    </row>
    <row r="146" spans="8:12" x14ac:dyDescent="0.2">
      <c r="H146" s="198" t="s">
        <v>621</v>
      </c>
      <c r="I146" s="216">
        <v>6</v>
      </c>
      <c r="J146" s="217">
        <v>3</v>
      </c>
      <c r="K146" s="367"/>
      <c r="L146" s="293"/>
    </row>
    <row r="147" spans="8:12" x14ac:dyDescent="0.2">
      <c r="H147" s="198" t="s">
        <v>622</v>
      </c>
      <c r="I147" s="216">
        <v>7</v>
      </c>
      <c r="J147" s="225">
        <v>11</v>
      </c>
      <c r="K147" s="367"/>
      <c r="L147" s="293"/>
    </row>
    <row r="148" spans="8:12" ht="13.5" thickBot="1" x14ac:dyDescent="0.25">
      <c r="H148" s="227" t="s">
        <v>629</v>
      </c>
      <c r="I148" s="288">
        <v>9</v>
      </c>
      <c r="J148" s="289">
        <v>5</v>
      </c>
      <c r="K148" s="368"/>
      <c r="L148" s="293"/>
    </row>
    <row r="150" spans="8:12" ht="13.5" thickBot="1" x14ac:dyDescent="0.25">
      <c r="H150" s="3" t="s">
        <v>633</v>
      </c>
      <c r="I150" s="177">
        <v>1</v>
      </c>
      <c r="J150" s="177">
        <v>2</v>
      </c>
      <c r="K150" s="177">
        <v>3</v>
      </c>
      <c r="L150" s="177">
        <v>4</v>
      </c>
    </row>
    <row r="151" spans="8:12" x14ac:dyDescent="0.2">
      <c r="H151" s="194" t="s">
        <v>607</v>
      </c>
      <c r="I151" s="219">
        <v>5</v>
      </c>
      <c r="J151" s="220">
        <f>IF(I151+3&gt;8,I151+3-8,I151+3)</f>
        <v>8</v>
      </c>
      <c r="K151" s="220">
        <v>1</v>
      </c>
      <c r="L151" s="221">
        <f>J151</f>
        <v>8</v>
      </c>
    </row>
    <row r="152" spans="8:12" x14ac:dyDescent="0.2">
      <c r="H152" s="198" t="s">
        <v>608</v>
      </c>
      <c r="I152" s="216">
        <v>6</v>
      </c>
      <c r="J152" s="217">
        <v>2</v>
      </c>
      <c r="K152" s="217">
        <v>4</v>
      </c>
      <c r="L152" s="218">
        <f>J152</f>
        <v>2</v>
      </c>
    </row>
    <row r="153" spans="8:12" x14ac:dyDescent="0.2">
      <c r="H153" s="198" t="s">
        <v>623</v>
      </c>
      <c r="I153" s="216">
        <v>4</v>
      </c>
      <c r="J153" s="217">
        <f>IF(I153+3&gt;8,I153+3-8,I153+3)</f>
        <v>7</v>
      </c>
      <c r="K153" s="217">
        <v>2</v>
      </c>
      <c r="L153" s="218">
        <v>5</v>
      </c>
    </row>
    <row r="154" spans="8:12" x14ac:dyDescent="0.2">
      <c r="H154" s="198" t="s">
        <v>609</v>
      </c>
      <c r="I154" s="216">
        <v>2</v>
      </c>
      <c r="J154" s="217">
        <f>IF(I154+3&gt;8,I154+3-8,I154+3)</f>
        <v>5</v>
      </c>
      <c r="K154" s="217">
        <v>3</v>
      </c>
      <c r="L154" s="218">
        <v>1</v>
      </c>
    </row>
    <row r="155" spans="8:12" x14ac:dyDescent="0.2">
      <c r="H155" s="198" t="s">
        <v>610</v>
      </c>
      <c r="I155" s="216">
        <v>2</v>
      </c>
      <c r="J155" s="217">
        <v>6</v>
      </c>
      <c r="K155" s="217">
        <v>1</v>
      </c>
      <c r="L155" s="218">
        <v>7</v>
      </c>
    </row>
    <row r="156" spans="8:12" x14ac:dyDescent="0.2">
      <c r="H156" s="198" t="s">
        <v>611</v>
      </c>
      <c r="I156" s="216">
        <v>3</v>
      </c>
      <c r="J156" s="217">
        <v>4</v>
      </c>
      <c r="K156" s="217">
        <v>4</v>
      </c>
      <c r="L156" s="291">
        <v>6</v>
      </c>
    </row>
    <row r="157" spans="8:12" x14ac:dyDescent="0.2">
      <c r="H157" s="198" t="s">
        <v>612</v>
      </c>
      <c r="I157" s="216">
        <v>6</v>
      </c>
      <c r="J157" s="217">
        <v>3</v>
      </c>
      <c r="K157" s="217">
        <v>5</v>
      </c>
      <c r="L157" s="291">
        <v>5</v>
      </c>
    </row>
    <row r="158" spans="8:12" x14ac:dyDescent="0.2">
      <c r="H158" s="198" t="s">
        <v>613</v>
      </c>
      <c r="I158" s="216">
        <v>7</v>
      </c>
      <c r="J158" s="217">
        <v>2</v>
      </c>
      <c r="K158" s="217">
        <v>3</v>
      </c>
      <c r="L158" s="291">
        <v>4</v>
      </c>
    </row>
    <row r="159" spans="8:12" x14ac:dyDescent="0.2">
      <c r="H159" s="198" t="s">
        <v>624</v>
      </c>
      <c r="I159" s="216">
        <v>1</v>
      </c>
      <c r="J159" s="217">
        <f>IF(I159+3&gt;8,I159+3-8,I159+3)</f>
        <v>4</v>
      </c>
      <c r="K159" s="217">
        <v>3</v>
      </c>
      <c r="L159" s="218">
        <f>J159</f>
        <v>4</v>
      </c>
    </row>
    <row r="160" spans="8:12" x14ac:dyDescent="0.2">
      <c r="H160" s="198" t="s">
        <v>614</v>
      </c>
      <c r="I160" s="216">
        <v>5</v>
      </c>
      <c r="J160" s="217">
        <f>IF(I160+3&gt;8,I160+3-8,I160+3)</f>
        <v>8</v>
      </c>
      <c r="K160" s="217">
        <v>1</v>
      </c>
      <c r="L160" s="218">
        <f>J160</f>
        <v>8</v>
      </c>
    </row>
    <row r="161" spans="8:12" x14ac:dyDescent="0.2">
      <c r="H161" s="198" t="s">
        <v>615</v>
      </c>
      <c r="I161" s="216">
        <v>6</v>
      </c>
      <c r="J161" s="217">
        <v>2</v>
      </c>
      <c r="K161" s="217">
        <v>4</v>
      </c>
      <c r="L161" s="218">
        <f>J161</f>
        <v>2</v>
      </c>
    </row>
    <row r="162" spans="8:12" x14ac:dyDescent="0.2">
      <c r="H162" s="278" t="s">
        <v>616</v>
      </c>
      <c r="I162" s="216">
        <v>4</v>
      </c>
      <c r="J162" s="217">
        <f>IF(I162+3&gt;8,I162+3-8,I162+3)</f>
        <v>7</v>
      </c>
      <c r="K162" s="217">
        <v>2</v>
      </c>
      <c r="L162" s="218">
        <v>5</v>
      </c>
    </row>
    <row r="163" spans="8:12" x14ac:dyDescent="0.2">
      <c r="H163" s="198" t="s">
        <v>617</v>
      </c>
      <c r="I163" s="216">
        <v>2</v>
      </c>
      <c r="J163" s="217">
        <f>IF(I163+3&gt;8,I163+3-8,I163+3)</f>
        <v>5</v>
      </c>
      <c r="K163" s="217">
        <v>3</v>
      </c>
      <c r="L163" s="218">
        <v>1</v>
      </c>
    </row>
    <row r="164" spans="8:12" x14ac:dyDescent="0.2">
      <c r="H164" s="198" t="s">
        <v>618</v>
      </c>
      <c r="I164" s="216">
        <v>2</v>
      </c>
      <c r="J164" s="217">
        <v>6</v>
      </c>
      <c r="K164" s="217">
        <v>1</v>
      </c>
      <c r="L164" s="218">
        <v>7</v>
      </c>
    </row>
    <row r="165" spans="8:12" x14ac:dyDescent="0.2">
      <c r="H165" s="198" t="s">
        <v>619</v>
      </c>
      <c r="I165" s="216">
        <v>3</v>
      </c>
      <c r="J165" s="217">
        <v>4</v>
      </c>
      <c r="K165" s="217">
        <v>4</v>
      </c>
      <c r="L165" s="291">
        <v>6</v>
      </c>
    </row>
    <row r="166" spans="8:12" ht="24" x14ac:dyDescent="0.2">
      <c r="H166" s="278" t="s">
        <v>620</v>
      </c>
      <c r="I166" s="216">
        <v>5</v>
      </c>
      <c r="J166" s="217">
        <v>2</v>
      </c>
      <c r="K166" s="217">
        <v>5</v>
      </c>
      <c r="L166" s="218">
        <v>8</v>
      </c>
    </row>
    <row r="167" spans="8:12" x14ac:dyDescent="0.2">
      <c r="H167" s="198" t="s">
        <v>621</v>
      </c>
      <c r="I167" s="216">
        <v>6</v>
      </c>
      <c r="J167" s="217">
        <v>3</v>
      </c>
      <c r="K167" s="217">
        <v>4</v>
      </c>
      <c r="L167" s="218">
        <v>5</v>
      </c>
    </row>
    <row r="168" spans="8:12" x14ac:dyDescent="0.2">
      <c r="H168" s="198" t="s">
        <v>622</v>
      </c>
      <c r="I168" s="216">
        <v>7</v>
      </c>
      <c r="J168" s="225">
        <v>4</v>
      </c>
      <c r="K168" s="217">
        <v>3</v>
      </c>
      <c r="L168" s="218">
        <v>3</v>
      </c>
    </row>
    <row r="169" spans="8:12" ht="13.5" thickBot="1" x14ac:dyDescent="0.25">
      <c r="H169" s="227" t="s">
        <v>629</v>
      </c>
      <c r="I169" s="288">
        <v>2</v>
      </c>
      <c r="J169" s="289">
        <v>5</v>
      </c>
      <c r="K169" s="289">
        <v>2</v>
      </c>
      <c r="L169" s="290">
        <v>6</v>
      </c>
    </row>
  </sheetData>
  <mergeCells count="22">
    <mergeCell ref="L24:L42"/>
    <mergeCell ref="M45:M63"/>
    <mergeCell ref="B65:C65"/>
    <mergeCell ref="E65:E81"/>
    <mergeCell ref="B68:C68"/>
    <mergeCell ref="B69:C69"/>
    <mergeCell ref="B70:C70"/>
    <mergeCell ref="B71:C71"/>
    <mergeCell ref="I109:I127"/>
    <mergeCell ref="K130:K148"/>
    <mergeCell ref="B1:F1"/>
    <mergeCell ref="B36:F36"/>
    <mergeCell ref="B38:B64"/>
    <mergeCell ref="B83:F83"/>
    <mergeCell ref="B66:C66"/>
    <mergeCell ref="B67:C67"/>
    <mergeCell ref="B80:C80"/>
    <mergeCell ref="B81:C81"/>
    <mergeCell ref="B78:C78"/>
    <mergeCell ref="B79:C79"/>
    <mergeCell ref="B76:C76"/>
    <mergeCell ref="B77:C77"/>
  </mergeCells>
  <phoneticPr fontId="14" type="noConversion"/>
  <pageMargins left="0.75" right="0.75" top="1" bottom="1" header="0.5" footer="0.5"/>
  <pageSetup paperSize="9" orientation="portrait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topLeftCell="A95" workbookViewId="0">
      <selection activeCell="F117" sqref="F117"/>
    </sheetView>
  </sheetViews>
  <sheetFormatPr defaultRowHeight="11.25" x14ac:dyDescent="0.2"/>
  <cols>
    <col min="1" max="1" width="3.85546875" style="1" customWidth="1"/>
    <col min="2" max="2" width="27.28515625" style="1" customWidth="1"/>
    <col min="3" max="3" width="9.140625" style="295"/>
    <col min="4" max="16384" width="9.140625" style="1"/>
  </cols>
  <sheetData>
    <row r="1" spans="1:7" x14ac:dyDescent="0.2">
      <c r="A1" s="1" t="s">
        <v>635</v>
      </c>
      <c r="C1" s="295" t="s">
        <v>639</v>
      </c>
    </row>
    <row r="3" spans="1:7" ht="12" thickBot="1" x14ac:dyDescent="0.25">
      <c r="B3" s="1" t="s">
        <v>636</v>
      </c>
      <c r="C3" s="302">
        <v>1</v>
      </c>
      <c r="D3" s="303" t="s">
        <v>640</v>
      </c>
      <c r="E3" s="302">
        <v>4</v>
      </c>
      <c r="F3" s="302">
        <v>5</v>
      </c>
      <c r="G3" s="297"/>
    </row>
    <row r="4" spans="1:7" ht="12.75" customHeight="1" x14ac:dyDescent="0.2">
      <c r="A4" s="148">
        <v>1</v>
      </c>
      <c r="B4" s="300" t="s">
        <v>607</v>
      </c>
      <c r="C4" s="316">
        <v>6</v>
      </c>
      <c r="D4" s="36">
        <f>IF(C4+2&gt;8,C4+2-8,C4+2)</f>
        <v>8</v>
      </c>
      <c r="E4" s="36">
        <v>1</v>
      </c>
      <c r="F4" s="304">
        <f>IF(D4+2&gt;9,D4+2-9,D4+2)</f>
        <v>1</v>
      </c>
      <c r="G4" s="297"/>
    </row>
    <row r="5" spans="1:7" x14ac:dyDescent="0.2">
      <c r="A5" s="149">
        <v>2</v>
      </c>
      <c r="B5" s="299" t="s">
        <v>608</v>
      </c>
      <c r="C5" s="305">
        <v>5</v>
      </c>
      <c r="D5" s="305">
        <f t="shared" ref="D5:D18" si="0">IF(C5+2&gt;8,C5+2-8,C5+2)</f>
        <v>7</v>
      </c>
      <c r="E5" s="12">
        <v>2</v>
      </c>
      <c r="F5" s="306">
        <f t="shared" ref="F5:F19" si="1">IF(D5+2&gt;9,D5+2-9,D5+2)</f>
        <v>9</v>
      </c>
      <c r="G5" s="297"/>
    </row>
    <row r="6" spans="1:7" x14ac:dyDescent="0.2">
      <c r="A6" s="149">
        <v>3</v>
      </c>
      <c r="B6" s="299" t="s">
        <v>623</v>
      </c>
      <c r="C6" s="305">
        <v>4</v>
      </c>
      <c r="D6" s="305">
        <f t="shared" si="0"/>
        <v>6</v>
      </c>
      <c r="E6" s="12">
        <v>1</v>
      </c>
      <c r="F6" s="306">
        <v>2</v>
      </c>
      <c r="G6" s="297"/>
    </row>
    <row r="7" spans="1:7" x14ac:dyDescent="0.2">
      <c r="A7" s="149">
        <v>4</v>
      </c>
      <c r="B7" s="299" t="s">
        <v>609</v>
      </c>
      <c r="C7" s="305">
        <v>3</v>
      </c>
      <c r="D7" s="305">
        <f t="shared" si="0"/>
        <v>5</v>
      </c>
      <c r="E7" s="12">
        <v>2</v>
      </c>
      <c r="F7" s="306">
        <f t="shared" si="1"/>
        <v>7</v>
      </c>
      <c r="G7" s="297"/>
    </row>
    <row r="8" spans="1:7" x14ac:dyDescent="0.2">
      <c r="A8" s="149">
        <v>5</v>
      </c>
      <c r="B8" s="299" t="s">
        <v>610</v>
      </c>
      <c r="C8" s="305">
        <v>2</v>
      </c>
      <c r="D8" s="305">
        <f t="shared" si="0"/>
        <v>4</v>
      </c>
      <c r="E8" s="12">
        <v>1</v>
      </c>
      <c r="F8" s="306">
        <f t="shared" si="1"/>
        <v>6</v>
      </c>
      <c r="G8" s="297"/>
    </row>
    <row r="9" spans="1:7" x14ac:dyDescent="0.2">
      <c r="A9" s="149">
        <v>6</v>
      </c>
      <c r="B9" s="299" t="s">
        <v>611</v>
      </c>
      <c r="C9" s="305">
        <v>1</v>
      </c>
      <c r="D9" s="305">
        <f t="shared" si="0"/>
        <v>3</v>
      </c>
      <c r="E9" s="12">
        <v>2</v>
      </c>
      <c r="F9" s="306">
        <f t="shared" si="1"/>
        <v>5</v>
      </c>
      <c r="G9" s="297"/>
    </row>
    <row r="10" spans="1:7" x14ac:dyDescent="0.2">
      <c r="A10" s="149">
        <v>7</v>
      </c>
      <c r="B10" s="299" t="s">
        <v>612</v>
      </c>
      <c r="C10" s="305">
        <v>5</v>
      </c>
      <c r="D10" s="305">
        <f t="shared" si="0"/>
        <v>7</v>
      </c>
      <c r="E10" s="12">
        <v>1</v>
      </c>
      <c r="F10" s="306">
        <f t="shared" si="1"/>
        <v>9</v>
      </c>
      <c r="G10" s="297"/>
    </row>
    <row r="11" spans="1:7" x14ac:dyDescent="0.2">
      <c r="A11" s="149">
        <v>8</v>
      </c>
      <c r="B11" s="299" t="s">
        <v>613</v>
      </c>
      <c r="C11" s="305">
        <v>2</v>
      </c>
      <c r="D11" s="305">
        <f t="shared" si="0"/>
        <v>4</v>
      </c>
      <c r="E11" s="12">
        <v>2</v>
      </c>
      <c r="F11" s="306">
        <f t="shared" si="1"/>
        <v>6</v>
      </c>
      <c r="G11" s="297"/>
    </row>
    <row r="12" spans="1:7" x14ac:dyDescent="0.2">
      <c r="A12" s="149">
        <v>9</v>
      </c>
      <c r="B12" s="299" t="s">
        <v>624</v>
      </c>
      <c r="C12" s="305">
        <v>4</v>
      </c>
      <c r="D12" s="305">
        <f t="shared" si="0"/>
        <v>6</v>
      </c>
      <c r="E12" s="12">
        <v>1</v>
      </c>
      <c r="F12" s="306">
        <f t="shared" si="1"/>
        <v>8</v>
      </c>
      <c r="G12" s="297"/>
    </row>
    <row r="13" spans="1:7" x14ac:dyDescent="0.2">
      <c r="A13" s="149">
        <v>10</v>
      </c>
      <c r="B13" s="299" t="s">
        <v>614</v>
      </c>
      <c r="C13" s="305">
        <v>6</v>
      </c>
      <c r="D13" s="305">
        <f t="shared" si="0"/>
        <v>8</v>
      </c>
      <c r="E13" s="12">
        <v>2</v>
      </c>
      <c r="F13" s="306">
        <f t="shared" si="1"/>
        <v>1</v>
      </c>
      <c r="G13" s="297"/>
    </row>
    <row r="14" spans="1:7" x14ac:dyDescent="0.2">
      <c r="A14" s="149">
        <v>11</v>
      </c>
      <c r="B14" s="299" t="s">
        <v>615</v>
      </c>
      <c r="C14" s="305">
        <v>8</v>
      </c>
      <c r="D14" s="305">
        <f t="shared" si="0"/>
        <v>2</v>
      </c>
      <c r="E14" s="12">
        <v>1</v>
      </c>
      <c r="F14" s="306">
        <f t="shared" si="1"/>
        <v>4</v>
      </c>
      <c r="G14" s="297"/>
    </row>
    <row r="15" spans="1:7" x14ac:dyDescent="0.2">
      <c r="A15" s="149">
        <v>12</v>
      </c>
      <c r="B15" s="299" t="s">
        <v>616</v>
      </c>
      <c r="C15" s="305">
        <v>3</v>
      </c>
      <c r="D15" s="305">
        <f t="shared" si="0"/>
        <v>5</v>
      </c>
      <c r="E15" s="12">
        <v>2</v>
      </c>
      <c r="F15" s="306">
        <f t="shared" si="1"/>
        <v>7</v>
      </c>
      <c r="G15" s="297"/>
    </row>
    <row r="16" spans="1:7" x14ac:dyDescent="0.2">
      <c r="A16" s="149">
        <v>13</v>
      </c>
      <c r="B16" s="299" t="s">
        <v>617</v>
      </c>
      <c r="C16" s="305">
        <v>5</v>
      </c>
      <c r="D16" s="305">
        <f t="shared" si="0"/>
        <v>7</v>
      </c>
      <c r="E16" s="12">
        <v>1</v>
      </c>
      <c r="F16" s="306">
        <f t="shared" si="1"/>
        <v>9</v>
      </c>
      <c r="G16" s="297"/>
    </row>
    <row r="17" spans="1:7" x14ac:dyDescent="0.2">
      <c r="A17" s="149">
        <v>14</v>
      </c>
      <c r="B17" s="299" t="s">
        <v>618</v>
      </c>
      <c r="C17" s="305">
        <v>7</v>
      </c>
      <c r="D17" s="305">
        <f t="shared" si="0"/>
        <v>1</v>
      </c>
      <c r="E17" s="12">
        <v>2</v>
      </c>
      <c r="F17" s="306">
        <f t="shared" si="1"/>
        <v>3</v>
      </c>
      <c r="G17" s="297"/>
    </row>
    <row r="18" spans="1:7" ht="12.75" customHeight="1" x14ac:dyDescent="0.2">
      <c r="A18" s="149">
        <v>15</v>
      </c>
      <c r="B18" s="299" t="s">
        <v>619</v>
      </c>
      <c r="C18" s="305">
        <v>3</v>
      </c>
      <c r="D18" s="305">
        <f t="shared" si="0"/>
        <v>5</v>
      </c>
      <c r="E18" s="12">
        <v>1</v>
      </c>
      <c r="F18" s="306">
        <f t="shared" si="1"/>
        <v>7</v>
      </c>
      <c r="G18" s="297"/>
    </row>
    <row r="19" spans="1:7" ht="16.5" customHeight="1" x14ac:dyDescent="0.2">
      <c r="A19" s="149">
        <v>16</v>
      </c>
      <c r="B19" s="299" t="s">
        <v>620</v>
      </c>
      <c r="C19" s="12">
        <v>7</v>
      </c>
      <c r="D19" s="12">
        <v>7</v>
      </c>
      <c r="E19" s="12">
        <v>1</v>
      </c>
      <c r="F19" s="306">
        <f t="shared" si="1"/>
        <v>9</v>
      </c>
      <c r="G19" s="297"/>
    </row>
    <row r="20" spans="1:7" ht="12.75" x14ac:dyDescent="0.2">
      <c r="A20" s="149">
        <v>17</v>
      </c>
      <c r="B20" s="299" t="s">
        <v>621</v>
      </c>
      <c r="C20" s="307">
        <v>8</v>
      </c>
      <c r="D20" s="307">
        <v>2</v>
      </c>
      <c r="E20" s="12">
        <v>1</v>
      </c>
      <c r="F20" s="308">
        <v>7</v>
      </c>
      <c r="G20" s="297"/>
    </row>
    <row r="21" spans="1:7" ht="12.75" x14ac:dyDescent="0.2">
      <c r="A21" s="149">
        <v>18</v>
      </c>
      <c r="B21" s="299" t="s">
        <v>622</v>
      </c>
      <c r="C21" s="307">
        <v>1</v>
      </c>
      <c r="D21" s="307">
        <v>3</v>
      </c>
      <c r="E21" s="12">
        <v>2</v>
      </c>
      <c r="F21" s="308">
        <v>5</v>
      </c>
      <c r="G21" s="297"/>
    </row>
    <row r="22" spans="1:7" ht="12.75" x14ac:dyDescent="0.2">
      <c r="A22" s="149">
        <v>19</v>
      </c>
      <c r="B22" s="299" t="s">
        <v>629</v>
      </c>
      <c r="C22" s="307">
        <v>2</v>
      </c>
      <c r="D22" s="307">
        <v>4</v>
      </c>
      <c r="E22" s="12">
        <v>1</v>
      </c>
      <c r="F22" s="308">
        <v>3</v>
      </c>
      <c r="G22" s="297"/>
    </row>
    <row r="23" spans="1:7" ht="12.75" x14ac:dyDescent="0.2">
      <c r="A23" s="149">
        <v>20</v>
      </c>
      <c r="B23" s="299" t="s">
        <v>644</v>
      </c>
      <c r="C23" s="327">
        <v>5</v>
      </c>
      <c r="D23" s="327">
        <v>3</v>
      </c>
      <c r="E23" s="328">
        <v>2</v>
      </c>
      <c r="F23" s="329">
        <v>1</v>
      </c>
      <c r="G23" s="297"/>
    </row>
    <row r="24" spans="1:7" ht="13.5" thickBot="1" x14ac:dyDescent="0.25">
      <c r="A24" s="150">
        <v>21</v>
      </c>
      <c r="B24" s="301" t="s">
        <v>645</v>
      </c>
      <c r="C24" s="309">
        <v>3</v>
      </c>
      <c r="D24" s="309">
        <v>5</v>
      </c>
      <c r="E24" s="310">
        <v>1</v>
      </c>
      <c r="F24" s="311">
        <v>2</v>
      </c>
      <c r="G24" s="297"/>
    </row>
    <row r="26" spans="1:7" ht="12" thickBot="1" x14ac:dyDescent="0.25">
      <c r="B26" s="1" t="s">
        <v>637</v>
      </c>
      <c r="C26" s="312">
        <v>1</v>
      </c>
      <c r="D26" s="312">
        <v>2</v>
      </c>
      <c r="E26" s="312">
        <v>3</v>
      </c>
      <c r="F26" s="312">
        <v>4</v>
      </c>
      <c r="G26" s="312">
        <v>5</v>
      </c>
    </row>
    <row r="27" spans="1:7" ht="12.75" customHeight="1" x14ac:dyDescent="0.2">
      <c r="A27" s="148">
        <v>1</v>
      </c>
      <c r="B27" s="300" t="s">
        <v>607</v>
      </c>
      <c r="C27" s="36">
        <v>3</v>
      </c>
      <c r="D27" s="387" t="s">
        <v>587</v>
      </c>
      <c r="E27" s="387"/>
      <c r="F27" s="36">
        <f>IF(C27+2&gt;6,C27+2-6,C27+2)</f>
        <v>5</v>
      </c>
      <c r="G27" s="304">
        <f>IF(F27+2&gt;5,F27+2-5,F27+2)</f>
        <v>2</v>
      </c>
    </row>
    <row r="28" spans="1:7" x14ac:dyDescent="0.2">
      <c r="A28" s="149">
        <v>2</v>
      </c>
      <c r="B28" s="299" t="s">
        <v>608</v>
      </c>
      <c r="C28" s="12">
        <v>4</v>
      </c>
      <c r="D28" s="388"/>
      <c r="E28" s="388"/>
      <c r="F28" s="12">
        <f t="shared" ref="F28:F45" si="2">IF(C28+2&gt;6,C28+2-6,C28+2)</f>
        <v>6</v>
      </c>
      <c r="G28" s="306">
        <f t="shared" ref="G28:G45" si="3">IF(F28+2&gt;5,F28+2-5,F28+2)</f>
        <v>3</v>
      </c>
    </row>
    <row r="29" spans="1:7" x14ac:dyDescent="0.2">
      <c r="A29" s="149">
        <v>3</v>
      </c>
      <c r="B29" s="299" t="s">
        <v>623</v>
      </c>
      <c r="C29" s="12">
        <v>5</v>
      </c>
      <c r="D29" s="388"/>
      <c r="E29" s="388"/>
      <c r="F29" s="12">
        <f t="shared" si="2"/>
        <v>1</v>
      </c>
      <c r="G29" s="306">
        <f t="shared" si="3"/>
        <v>3</v>
      </c>
    </row>
    <row r="30" spans="1:7" x14ac:dyDescent="0.2">
      <c r="A30" s="149">
        <v>4</v>
      </c>
      <c r="B30" s="299" t="s">
        <v>609</v>
      </c>
      <c r="C30" s="12">
        <v>6</v>
      </c>
      <c r="D30" s="388"/>
      <c r="E30" s="388"/>
      <c r="F30" s="12">
        <f t="shared" si="2"/>
        <v>2</v>
      </c>
      <c r="G30" s="306">
        <f t="shared" si="3"/>
        <v>4</v>
      </c>
    </row>
    <row r="31" spans="1:7" x14ac:dyDescent="0.2">
      <c r="A31" s="149">
        <v>5</v>
      </c>
      <c r="B31" s="299" t="s">
        <v>610</v>
      </c>
      <c r="C31" s="12">
        <v>1</v>
      </c>
      <c r="D31" s="388"/>
      <c r="E31" s="388"/>
      <c r="F31" s="12">
        <f t="shared" si="2"/>
        <v>3</v>
      </c>
      <c r="G31" s="306">
        <f t="shared" si="3"/>
        <v>5</v>
      </c>
    </row>
    <row r="32" spans="1:7" x14ac:dyDescent="0.2">
      <c r="A32" s="149">
        <v>6</v>
      </c>
      <c r="B32" s="299" t="s">
        <v>611</v>
      </c>
      <c r="C32" s="12">
        <v>2</v>
      </c>
      <c r="D32" s="388"/>
      <c r="E32" s="388"/>
      <c r="F32" s="12">
        <f t="shared" si="2"/>
        <v>4</v>
      </c>
      <c r="G32" s="306">
        <f t="shared" si="3"/>
        <v>1</v>
      </c>
    </row>
    <row r="33" spans="1:7" x14ac:dyDescent="0.2">
      <c r="A33" s="149">
        <v>7</v>
      </c>
      <c r="B33" s="299" t="s">
        <v>612</v>
      </c>
      <c r="C33" s="12">
        <v>5</v>
      </c>
      <c r="D33" s="388"/>
      <c r="E33" s="388"/>
      <c r="F33" s="12">
        <f t="shared" si="2"/>
        <v>1</v>
      </c>
      <c r="G33" s="306">
        <f t="shared" si="3"/>
        <v>3</v>
      </c>
    </row>
    <row r="34" spans="1:7" x14ac:dyDescent="0.2">
      <c r="A34" s="149">
        <v>8</v>
      </c>
      <c r="B34" s="299" t="s">
        <v>613</v>
      </c>
      <c r="C34" s="12">
        <v>4</v>
      </c>
      <c r="D34" s="388"/>
      <c r="E34" s="388"/>
      <c r="F34" s="12">
        <f t="shared" si="2"/>
        <v>6</v>
      </c>
      <c r="G34" s="306">
        <f t="shared" si="3"/>
        <v>3</v>
      </c>
    </row>
    <row r="35" spans="1:7" x14ac:dyDescent="0.2">
      <c r="A35" s="149">
        <v>9</v>
      </c>
      <c r="B35" s="299" t="s">
        <v>624</v>
      </c>
      <c r="C35" s="12">
        <v>4</v>
      </c>
      <c r="D35" s="388"/>
      <c r="E35" s="388"/>
      <c r="F35" s="12">
        <f t="shared" si="2"/>
        <v>6</v>
      </c>
      <c r="G35" s="306">
        <f t="shared" si="3"/>
        <v>3</v>
      </c>
    </row>
    <row r="36" spans="1:7" x14ac:dyDescent="0.2">
      <c r="A36" s="149">
        <v>10</v>
      </c>
      <c r="B36" s="299" t="s">
        <v>614</v>
      </c>
      <c r="C36" s="12">
        <v>3</v>
      </c>
      <c r="D36" s="388"/>
      <c r="E36" s="388"/>
      <c r="F36" s="12">
        <f t="shared" si="2"/>
        <v>5</v>
      </c>
      <c r="G36" s="306">
        <f t="shared" si="3"/>
        <v>2</v>
      </c>
    </row>
    <row r="37" spans="1:7" x14ac:dyDescent="0.2">
      <c r="A37" s="149">
        <v>11</v>
      </c>
      <c r="B37" s="299" t="s">
        <v>615</v>
      </c>
      <c r="C37" s="12">
        <v>1</v>
      </c>
      <c r="D37" s="388"/>
      <c r="E37" s="388"/>
      <c r="F37" s="12">
        <f t="shared" si="2"/>
        <v>3</v>
      </c>
      <c r="G37" s="306">
        <f t="shared" si="3"/>
        <v>5</v>
      </c>
    </row>
    <row r="38" spans="1:7" x14ac:dyDescent="0.2">
      <c r="A38" s="149">
        <v>12</v>
      </c>
      <c r="B38" s="299" t="s">
        <v>616</v>
      </c>
      <c r="C38" s="12">
        <v>2</v>
      </c>
      <c r="D38" s="388"/>
      <c r="E38" s="388"/>
      <c r="F38" s="12">
        <f t="shared" si="2"/>
        <v>4</v>
      </c>
      <c r="G38" s="306">
        <f t="shared" si="3"/>
        <v>1</v>
      </c>
    </row>
    <row r="39" spans="1:7" x14ac:dyDescent="0.2">
      <c r="A39" s="149">
        <v>13</v>
      </c>
      <c r="B39" s="299" t="s">
        <v>617</v>
      </c>
      <c r="C39" s="12">
        <v>3</v>
      </c>
      <c r="D39" s="388"/>
      <c r="E39" s="388"/>
      <c r="F39" s="12">
        <f t="shared" si="2"/>
        <v>5</v>
      </c>
      <c r="G39" s="306">
        <f t="shared" si="3"/>
        <v>2</v>
      </c>
    </row>
    <row r="40" spans="1:7" x14ac:dyDescent="0.2">
      <c r="A40" s="149">
        <v>14</v>
      </c>
      <c r="B40" s="299" t="s">
        <v>618</v>
      </c>
      <c r="C40" s="12">
        <v>4</v>
      </c>
      <c r="D40" s="388"/>
      <c r="E40" s="388"/>
      <c r="F40" s="12">
        <f t="shared" si="2"/>
        <v>6</v>
      </c>
      <c r="G40" s="306">
        <f t="shared" si="3"/>
        <v>3</v>
      </c>
    </row>
    <row r="41" spans="1:7" x14ac:dyDescent="0.2">
      <c r="A41" s="149">
        <v>15</v>
      </c>
      <c r="B41" s="299" t="s">
        <v>619</v>
      </c>
      <c r="C41" s="12">
        <v>5</v>
      </c>
      <c r="D41" s="388"/>
      <c r="E41" s="388"/>
      <c r="F41" s="12">
        <f t="shared" si="2"/>
        <v>1</v>
      </c>
      <c r="G41" s="306">
        <f t="shared" si="3"/>
        <v>3</v>
      </c>
    </row>
    <row r="42" spans="1:7" ht="13.5" customHeight="1" x14ac:dyDescent="0.2">
      <c r="A42" s="149">
        <v>16</v>
      </c>
      <c r="B42" s="299" t="s">
        <v>620</v>
      </c>
      <c r="C42" s="12">
        <v>6</v>
      </c>
      <c r="D42" s="388"/>
      <c r="E42" s="388"/>
      <c r="F42" s="12">
        <f t="shared" si="2"/>
        <v>2</v>
      </c>
      <c r="G42" s="306">
        <f t="shared" si="3"/>
        <v>4</v>
      </c>
    </row>
    <row r="43" spans="1:7" x14ac:dyDescent="0.2">
      <c r="A43" s="149">
        <v>17</v>
      </c>
      <c r="B43" s="299" t="s">
        <v>621</v>
      </c>
      <c r="C43" s="12">
        <v>2</v>
      </c>
      <c r="D43" s="388"/>
      <c r="E43" s="388"/>
      <c r="F43" s="12">
        <f t="shared" si="2"/>
        <v>4</v>
      </c>
      <c r="G43" s="306">
        <f t="shared" si="3"/>
        <v>1</v>
      </c>
    </row>
    <row r="44" spans="1:7" x14ac:dyDescent="0.2">
      <c r="A44" s="149">
        <v>18</v>
      </c>
      <c r="B44" s="299" t="s">
        <v>622</v>
      </c>
      <c r="C44" s="12">
        <v>1</v>
      </c>
      <c r="D44" s="388"/>
      <c r="E44" s="388"/>
      <c r="F44" s="12">
        <f t="shared" si="2"/>
        <v>3</v>
      </c>
      <c r="G44" s="306">
        <f t="shared" si="3"/>
        <v>5</v>
      </c>
    </row>
    <row r="45" spans="1:7" x14ac:dyDescent="0.2">
      <c r="A45" s="149">
        <v>19</v>
      </c>
      <c r="B45" s="299" t="s">
        <v>629</v>
      </c>
      <c r="C45" s="12">
        <v>6</v>
      </c>
      <c r="D45" s="388"/>
      <c r="E45" s="388"/>
      <c r="F45" s="12">
        <f t="shared" si="2"/>
        <v>2</v>
      </c>
      <c r="G45" s="306">
        <f t="shared" si="3"/>
        <v>4</v>
      </c>
    </row>
    <row r="46" spans="1:7" x14ac:dyDescent="0.2">
      <c r="A46" s="149">
        <v>20</v>
      </c>
      <c r="B46" s="299" t="s">
        <v>644</v>
      </c>
      <c r="C46" s="327">
        <v>5</v>
      </c>
      <c r="D46" s="388"/>
      <c r="E46" s="388"/>
      <c r="F46" s="12">
        <f t="shared" ref="F46:F47" si="4">IF(C46+2&gt;6,C46+2-6,C46+2)</f>
        <v>1</v>
      </c>
      <c r="G46" s="306">
        <f t="shared" ref="G46:G47" si="5">IF(F46+2&gt;5,F46+2-5,F46+2)</f>
        <v>3</v>
      </c>
    </row>
    <row r="47" spans="1:7" ht="12" thickBot="1" x14ac:dyDescent="0.25">
      <c r="A47" s="150">
        <v>21</v>
      </c>
      <c r="B47" s="301" t="s">
        <v>645</v>
      </c>
      <c r="C47" s="309">
        <v>3</v>
      </c>
      <c r="D47" s="389"/>
      <c r="E47" s="389"/>
      <c r="F47" s="23">
        <f t="shared" si="4"/>
        <v>5</v>
      </c>
      <c r="G47" s="313">
        <f t="shared" si="5"/>
        <v>2</v>
      </c>
    </row>
    <row r="48" spans="1:7" x14ac:dyDescent="0.2">
      <c r="A48" s="297"/>
      <c r="B48" s="298"/>
      <c r="C48" s="314"/>
      <c r="D48" s="315"/>
      <c r="E48" s="315"/>
      <c r="F48" s="297"/>
      <c r="G48" s="297"/>
    </row>
    <row r="49" spans="1:7" x14ac:dyDescent="0.2">
      <c r="A49" s="297"/>
      <c r="B49" s="298"/>
      <c r="C49" s="314"/>
      <c r="D49" s="315"/>
      <c r="E49" s="315"/>
      <c r="F49" s="297"/>
      <c r="G49" s="297"/>
    </row>
    <row r="50" spans="1:7" ht="12" thickBot="1" x14ac:dyDescent="0.25">
      <c r="B50" s="1" t="s">
        <v>638</v>
      </c>
      <c r="C50" s="312">
        <v>1</v>
      </c>
      <c r="D50" s="312">
        <v>2</v>
      </c>
      <c r="E50" s="312">
        <v>3</v>
      </c>
      <c r="F50" s="312">
        <v>4</v>
      </c>
      <c r="G50" s="295">
        <v>5</v>
      </c>
    </row>
    <row r="51" spans="1:7" x14ac:dyDescent="0.2">
      <c r="A51" s="148">
        <v>1</v>
      </c>
      <c r="B51" s="300" t="s">
        <v>607</v>
      </c>
      <c r="C51" s="316">
        <v>2</v>
      </c>
      <c r="D51" s="316">
        <v>2</v>
      </c>
      <c r="E51" s="316">
        <v>1</v>
      </c>
      <c r="F51" s="36">
        <f>IF(E51+2&gt;8,E51+2-8,E51+2)</f>
        <v>3</v>
      </c>
      <c r="G51" s="317">
        <v>1</v>
      </c>
    </row>
    <row r="52" spans="1:7" x14ac:dyDescent="0.2">
      <c r="A52" s="149">
        <v>2</v>
      </c>
      <c r="B52" s="299" t="s">
        <v>608</v>
      </c>
      <c r="C52" s="305">
        <v>3</v>
      </c>
      <c r="D52" s="305">
        <v>4</v>
      </c>
      <c r="E52" s="305">
        <v>2</v>
      </c>
      <c r="F52" s="305">
        <f t="shared" ref="F52:F57" si="6">IF(E52+2&gt;8,E52+2-8,E52+2)</f>
        <v>4</v>
      </c>
      <c r="G52" s="318">
        <v>2</v>
      </c>
    </row>
    <row r="53" spans="1:7" x14ac:dyDescent="0.2">
      <c r="A53" s="149">
        <v>3</v>
      </c>
      <c r="B53" s="299" t="s">
        <v>623</v>
      </c>
      <c r="C53" s="305">
        <v>1</v>
      </c>
      <c r="D53" s="305">
        <v>6</v>
      </c>
      <c r="E53" s="305">
        <v>3</v>
      </c>
      <c r="F53" s="305">
        <f t="shared" si="6"/>
        <v>5</v>
      </c>
      <c r="G53" s="318">
        <v>3</v>
      </c>
    </row>
    <row r="54" spans="1:7" x14ac:dyDescent="0.2">
      <c r="A54" s="149">
        <v>4</v>
      </c>
      <c r="B54" s="299" t="s">
        <v>609</v>
      </c>
      <c r="C54" s="305">
        <v>2</v>
      </c>
      <c r="D54" s="305">
        <v>8</v>
      </c>
      <c r="E54" s="305">
        <v>4</v>
      </c>
      <c r="F54" s="305">
        <f t="shared" si="6"/>
        <v>6</v>
      </c>
      <c r="G54" s="318">
        <v>4</v>
      </c>
    </row>
    <row r="55" spans="1:7" x14ac:dyDescent="0.2">
      <c r="A55" s="149">
        <v>5</v>
      </c>
      <c r="B55" s="299" t="s">
        <v>610</v>
      </c>
      <c r="C55" s="305">
        <v>3</v>
      </c>
      <c r="D55" s="305">
        <v>1</v>
      </c>
      <c r="E55" s="305">
        <v>5</v>
      </c>
      <c r="F55" s="305">
        <f t="shared" si="6"/>
        <v>7</v>
      </c>
      <c r="G55" s="318">
        <v>1</v>
      </c>
    </row>
    <row r="56" spans="1:7" x14ac:dyDescent="0.2">
      <c r="A56" s="149">
        <v>6</v>
      </c>
      <c r="B56" s="299" t="s">
        <v>611</v>
      </c>
      <c r="C56" s="305">
        <v>1</v>
      </c>
      <c r="D56" s="305">
        <v>3</v>
      </c>
      <c r="E56" s="305">
        <v>1</v>
      </c>
      <c r="F56" s="305">
        <f t="shared" si="6"/>
        <v>3</v>
      </c>
      <c r="G56" s="318">
        <v>2</v>
      </c>
    </row>
    <row r="57" spans="1:7" x14ac:dyDescent="0.2">
      <c r="A57" s="149">
        <v>7</v>
      </c>
      <c r="B57" s="299" t="s">
        <v>612</v>
      </c>
      <c r="C57" s="305">
        <v>2</v>
      </c>
      <c r="D57" s="305">
        <v>5</v>
      </c>
      <c r="E57" s="305">
        <v>7</v>
      </c>
      <c r="F57" s="305">
        <f t="shared" si="6"/>
        <v>1</v>
      </c>
      <c r="G57" s="318">
        <v>3</v>
      </c>
    </row>
    <row r="58" spans="1:7" x14ac:dyDescent="0.2">
      <c r="A58" s="149">
        <v>8</v>
      </c>
      <c r="B58" s="299" t="s">
        <v>613</v>
      </c>
      <c r="C58" s="305">
        <v>3</v>
      </c>
      <c r="D58" s="305">
        <v>7</v>
      </c>
      <c r="E58" s="305">
        <v>6</v>
      </c>
      <c r="F58" s="305">
        <v>2</v>
      </c>
      <c r="G58" s="318">
        <v>4</v>
      </c>
    </row>
    <row r="59" spans="1:7" x14ac:dyDescent="0.2">
      <c r="A59" s="149">
        <v>9</v>
      </c>
      <c r="B59" s="299" t="s">
        <v>624</v>
      </c>
      <c r="C59" s="305">
        <v>1</v>
      </c>
      <c r="D59" s="305">
        <v>2</v>
      </c>
      <c r="E59" s="305">
        <v>4</v>
      </c>
      <c r="F59" s="305">
        <f t="shared" ref="F59:F60" si="7">IF(E59+2&gt;8,E59+2-8,E59+2)</f>
        <v>6</v>
      </c>
      <c r="G59" s="318">
        <v>1</v>
      </c>
    </row>
    <row r="60" spans="1:7" x14ac:dyDescent="0.2">
      <c r="A60" s="149">
        <v>10</v>
      </c>
      <c r="B60" s="299" t="s">
        <v>614</v>
      </c>
      <c r="C60" s="305">
        <v>2</v>
      </c>
      <c r="D60" s="305">
        <v>3</v>
      </c>
      <c r="E60" s="305">
        <v>5</v>
      </c>
      <c r="F60" s="319">
        <f t="shared" si="7"/>
        <v>7</v>
      </c>
      <c r="G60" s="320">
        <v>2</v>
      </c>
    </row>
    <row r="61" spans="1:7" x14ac:dyDescent="0.2">
      <c r="A61" s="149">
        <v>11</v>
      </c>
      <c r="B61" s="299" t="s">
        <v>615</v>
      </c>
      <c r="C61" s="305">
        <v>3</v>
      </c>
      <c r="D61" s="305">
        <v>4</v>
      </c>
      <c r="E61" s="305">
        <v>6</v>
      </c>
      <c r="F61" s="319">
        <v>3</v>
      </c>
      <c r="G61" s="318">
        <v>3</v>
      </c>
    </row>
    <row r="62" spans="1:7" x14ac:dyDescent="0.2">
      <c r="A62" s="149">
        <v>12</v>
      </c>
      <c r="B62" s="299" t="s">
        <v>616</v>
      </c>
      <c r="C62" s="305">
        <v>1</v>
      </c>
      <c r="D62" s="305">
        <v>5</v>
      </c>
      <c r="E62" s="305">
        <v>7</v>
      </c>
      <c r="F62" s="319">
        <f t="shared" ref="F62:F65" si="8">IF(E62+2&gt;8,E62+2-8,E62+2)</f>
        <v>1</v>
      </c>
      <c r="G62" s="318">
        <v>4</v>
      </c>
    </row>
    <row r="63" spans="1:7" x14ac:dyDescent="0.2">
      <c r="A63" s="149">
        <v>13</v>
      </c>
      <c r="B63" s="299" t="s">
        <v>617</v>
      </c>
      <c r="C63" s="305">
        <v>2</v>
      </c>
      <c r="D63" s="305">
        <v>6</v>
      </c>
      <c r="E63" s="305">
        <v>3</v>
      </c>
      <c r="F63" s="305">
        <f t="shared" si="8"/>
        <v>5</v>
      </c>
      <c r="G63" s="318">
        <v>1</v>
      </c>
    </row>
    <row r="64" spans="1:7" x14ac:dyDescent="0.2">
      <c r="A64" s="149">
        <v>14</v>
      </c>
      <c r="B64" s="299" t="s">
        <v>618</v>
      </c>
      <c r="C64" s="305">
        <v>3</v>
      </c>
      <c r="D64" s="305">
        <v>7</v>
      </c>
      <c r="E64" s="305">
        <v>4</v>
      </c>
      <c r="F64" s="305">
        <f t="shared" si="8"/>
        <v>6</v>
      </c>
      <c r="G64" s="318">
        <v>2</v>
      </c>
    </row>
    <row r="65" spans="1:8" x14ac:dyDescent="0.2">
      <c r="A65" s="149">
        <v>15</v>
      </c>
      <c r="B65" s="299" t="s">
        <v>619</v>
      </c>
      <c r="C65" s="305">
        <v>1</v>
      </c>
      <c r="D65" s="305">
        <v>8</v>
      </c>
      <c r="E65" s="305">
        <v>5</v>
      </c>
      <c r="F65" s="305">
        <f t="shared" si="8"/>
        <v>7</v>
      </c>
      <c r="G65" s="318">
        <v>3</v>
      </c>
    </row>
    <row r="66" spans="1:8" ht="15.75" customHeight="1" x14ac:dyDescent="0.2">
      <c r="A66" s="149">
        <v>16</v>
      </c>
      <c r="B66" s="299" t="s">
        <v>620</v>
      </c>
      <c r="C66" s="12">
        <v>3</v>
      </c>
      <c r="D66" s="12">
        <v>2</v>
      </c>
      <c r="E66" s="12">
        <v>6</v>
      </c>
      <c r="F66" s="12">
        <v>5</v>
      </c>
      <c r="G66" s="306">
        <v>4</v>
      </c>
    </row>
    <row r="67" spans="1:8" x14ac:dyDescent="0.2">
      <c r="A67" s="149">
        <v>17</v>
      </c>
      <c r="B67" s="299" t="s">
        <v>621</v>
      </c>
      <c r="C67" s="12">
        <v>1</v>
      </c>
      <c r="D67" s="12">
        <v>8</v>
      </c>
      <c r="E67" s="12">
        <v>7</v>
      </c>
      <c r="F67" s="12">
        <v>4</v>
      </c>
      <c r="G67" s="306">
        <v>1</v>
      </c>
    </row>
    <row r="68" spans="1:8" x14ac:dyDescent="0.2">
      <c r="A68" s="149">
        <v>18</v>
      </c>
      <c r="B68" s="299" t="s">
        <v>622</v>
      </c>
      <c r="C68" s="12">
        <v>2</v>
      </c>
      <c r="D68" s="321">
        <v>7</v>
      </c>
      <c r="E68" s="12">
        <v>2</v>
      </c>
      <c r="F68" s="321">
        <v>7</v>
      </c>
      <c r="G68" s="306">
        <v>2</v>
      </c>
    </row>
    <row r="69" spans="1:8" x14ac:dyDescent="0.2">
      <c r="A69" s="149">
        <v>19</v>
      </c>
      <c r="B69" s="299" t="s">
        <v>629</v>
      </c>
      <c r="C69" s="12">
        <v>3</v>
      </c>
      <c r="D69" s="12">
        <v>5</v>
      </c>
      <c r="E69" s="12">
        <v>3</v>
      </c>
      <c r="F69" s="12">
        <v>1</v>
      </c>
      <c r="G69" s="306">
        <v>3</v>
      </c>
      <c r="H69" s="322" t="s">
        <v>642</v>
      </c>
    </row>
    <row r="70" spans="1:8" x14ac:dyDescent="0.2">
      <c r="A70" s="149">
        <v>20</v>
      </c>
      <c r="B70" s="299" t="s">
        <v>644</v>
      </c>
      <c r="C70" s="12">
        <v>1</v>
      </c>
      <c r="D70" s="12">
        <v>2</v>
      </c>
      <c r="E70" s="12">
        <v>7</v>
      </c>
      <c r="F70" s="12">
        <v>5</v>
      </c>
      <c r="G70" s="306">
        <v>4</v>
      </c>
      <c r="H70" s="322"/>
    </row>
    <row r="71" spans="1:8" ht="12" thickBot="1" x14ac:dyDescent="0.25">
      <c r="A71" s="150">
        <v>21</v>
      </c>
      <c r="B71" s="301" t="s">
        <v>645</v>
      </c>
      <c r="C71" s="23">
        <v>2</v>
      </c>
      <c r="D71" s="23">
        <v>4</v>
      </c>
      <c r="E71" s="23">
        <v>3</v>
      </c>
      <c r="F71" s="23">
        <v>6</v>
      </c>
      <c r="G71" s="313">
        <v>1</v>
      </c>
      <c r="H71" s="322"/>
    </row>
    <row r="73" spans="1:8" ht="12" thickBot="1" x14ac:dyDescent="0.25">
      <c r="B73" s="1" t="s">
        <v>641</v>
      </c>
      <c r="C73" s="312">
        <v>1</v>
      </c>
      <c r="D73" s="312">
        <v>2</v>
      </c>
      <c r="E73" s="312">
        <v>3</v>
      </c>
      <c r="F73" s="312">
        <v>4</v>
      </c>
      <c r="G73" s="295">
        <v>5</v>
      </c>
    </row>
    <row r="74" spans="1:8" ht="11.25" customHeight="1" x14ac:dyDescent="0.2">
      <c r="A74" s="148">
        <v>1</v>
      </c>
      <c r="B74" s="300" t="s">
        <v>607</v>
      </c>
      <c r="C74" s="316">
        <v>6</v>
      </c>
      <c r="D74" s="390" t="s">
        <v>643</v>
      </c>
      <c r="E74" s="390"/>
      <c r="F74" s="36">
        <v>1</v>
      </c>
      <c r="G74" s="317">
        <v>5</v>
      </c>
    </row>
    <row r="75" spans="1:8" ht="12.75" customHeight="1" x14ac:dyDescent="0.2">
      <c r="A75" s="149">
        <v>2</v>
      </c>
      <c r="B75" s="299" t="s">
        <v>608</v>
      </c>
      <c r="C75" s="305">
        <v>5</v>
      </c>
      <c r="D75" s="391"/>
      <c r="E75" s="391"/>
      <c r="F75" s="305">
        <v>4</v>
      </c>
      <c r="G75" s="318">
        <v>6</v>
      </c>
    </row>
    <row r="76" spans="1:8" ht="12.75" customHeight="1" x14ac:dyDescent="0.2">
      <c r="A76" s="149">
        <v>3</v>
      </c>
      <c r="B76" s="299" t="s">
        <v>623</v>
      </c>
      <c r="C76" s="305">
        <v>4</v>
      </c>
      <c r="D76" s="391"/>
      <c r="E76" s="391"/>
      <c r="F76" s="305">
        <v>5</v>
      </c>
      <c r="G76" s="318">
        <v>7</v>
      </c>
    </row>
    <row r="77" spans="1:8" ht="12.75" customHeight="1" x14ac:dyDescent="0.2">
      <c r="A77" s="149">
        <v>4</v>
      </c>
      <c r="B77" s="299" t="s">
        <v>609</v>
      </c>
      <c r="C77" s="305">
        <v>3</v>
      </c>
      <c r="D77" s="391"/>
      <c r="E77" s="391"/>
      <c r="F77" s="305">
        <v>6</v>
      </c>
      <c r="G77" s="318">
        <v>3</v>
      </c>
    </row>
    <row r="78" spans="1:8" ht="12.75" customHeight="1" x14ac:dyDescent="0.2">
      <c r="A78" s="149">
        <v>5</v>
      </c>
      <c r="B78" s="299" t="s">
        <v>610</v>
      </c>
      <c r="C78" s="305">
        <v>2</v>
      </c>
      <c r="D78" s="391"/>
      <c r="E78" s="391"/>
      <c r="F78" s="305">
        <v>4</v>
      </c>
      <c r="G78" s="318">
        <v>1</v>
      </c>
    </row>
    <row r="79" spans="1:8" ht="12.75" customHeight="1" x14ac:dyDescent="0.2">
      <c r="A79" s="149">
        <v>6</v>
      </c>
      <c r="B79" s="299" t="s">
        <v>611</v>
      </c>
      <c r="C79" s="305">
        <v>1</v>
      </c>
      <c r="D79" s="391"/>
      <c r="E79" s="391"/>
      <c r="F79" s="305">
        <v>3</v>
      </c>
      <c r="G79" s="318">
        <v>5</v>
      </c>
    </row>
    <row r="80" spans="1:8" ht="12.75" customHeight="1" x14ac:dyDescent="0.2">
      <c r="A80" s="149">
        <v>7</v>
      </c>
      <c r="B80" s="299" t="s">
        <v>612</v>
      </c>
      <c r="C80" s="305">
        <v>7</v>
      </c>
      <c r="D80" s="391"/>
      <c r="E80" s="391"/>
      <c r="F80" s="305">
        <v>4</v>
      </c>
      <c r="G80" s="318">
        <v>6</v>
      </c>
    </row>
    <row r="81" spans="1:7" ht="12.75" customHeight="1" x14ac:dyDescent="0.2">
      <c r="A81" s="149">
        <v>8</v>
      </c>
      <c r="B81" s="299" t="s">
        <v>613</v>
      </c>
      <c r="C81" s="305">
        <v>2</v>
      </c>
      <c r="D81" s="391"/>
      <c r="E81" s="391"/>
      <c r="F81" s="305">
        <v>5</v>
      </c>
      <c r="G81" s="318">
        <v>7</v>
      </c>
    </row>
    <row r="82" spans="1:7" ht="12.75" customHeight="1" x14ac:dyDescent="0.2">
      <c r="A82" s="149">
        <v>9</v>
      </c>
      <c r="B82" s="299" t="s">
        <v>624</v>
      </c>
      <c r="C82" s="305">
        <v>4</v>
      </c>
      <c r="D82" s="391"/>
      <c r="E82" s="391"/>
      <c r="F82" s="305">
        <v>3</v>
      </c>
      <c r="G82" s="318">
        <v>2</v>
      </c>
    </row>
    <row r="83" spans="1:7" ht="12.75" customHeight="1" x14ac:dyDescent="0.2">
      <c r="A83" s="149">
        <v>10</v>
      </c>
      <c r="B83" s="299" t="s">
        <v>614</v>
      </c>
      <c r="C83" s="305">
        <v>6</v>
      </c>
      <c r="D83" s="391"/>
      <c r="E83" s="391"/>
      <c r="F83" s="305">
        <v>2</v>
      </c>
      <c r="G83" s="320">
        <v>1</v>
      </c>
    </row>
    <row r="84" spans="1:7" ht="12.75" customHeight="1" x14ac:dyDescent="0.2">
      <c r="A84" s="149">
        <v>11</v>
      </c>
      <c r="B84" s="299" t="s">
        <v>615</v>
      </c>
      <c r="C84" s="305">
        <v>8</v>
      </c>
      <c r="D84" s="391"/>
      <c r="E84" s="391"/>
      <c r="F84" s="305">
        <v>1</v>
      </c>
      <c r="G84" s="318">
        <v>5</v>
      </c>
    </row>
    <row r="85" spans="1:7" ht="12.75" customHeight="1" x14ac:dyDescent="0.2">
      <c r="A85" s="149">
        <v>12</v>
      </c>
      <c r="B85" s="299" t="s">
        <v>616</v>
      </c>
      <c r="C85" s="305">
        <v>3</v>
      </c>
      <c r="D85" s="391"/>
      <c r="E85" s="391"/>
      <c r="F85" s="305">
        <v>4</v>
      </c>
      <c r="G85" s="318">
        <v>6</v>
      </c>
    </row>
    <row r="86" spans="1:7" ht="12.75" customHeight="1" x14ac:dyDescent="0.2">
      <c r="A86" s="149">
        <v>13</v>
      </c>
      <c r="B86" s="299" t="s">
        <v>617</v>
      </c>
      <c r="C86" s="305">
        <v>5</v>
      </c>
      <c r="D86" s="391"/>
      <c r="E86" s="391"/>
      <c r="F86" s="305">
        <v>5</v>
      </c>
      <c r="G86" s="318">
        <v>7</v>
      </c>
    </row>
    <row r="87" spans="1:7" ht="12.75" customHeight="1" x14ac:dyDescent="0.2">
      <c r="A87" s="149">
        <v>14</v>
      </c>
      <c r="B87" s="299" t="s">
        <v>618</v>
      </c>
      <c r="C87" s="305">
        <v>7</v>
      </c>
      <c r="D87" s="391"/>
      <c r="E87" s="391"/>
      <c r="F87" s="305">
        <v>6</v>
      </c>
      <c r="G87" s="318">
        <v>3</v>
      </c>
    </row>
    <row r="88" spans="1:7" ht="12.75" customHeight="1" x14ac:dyDescent="0.2">
      <c r="A88" s="149">
        <v>15</v>
      </c>
      <c r="B88" s="299" t="s">
        <v>619</v>
      </c>
      <c r="C88" s="305">
        <v>3</v>
      </c>
      <c r="D88" s="391"/>
      <c r="E88" s="391"/>
      <c r="F88" s="305">
        <v>2</v>
      </c>
      <c r="G88" s="318">
        <v>1</v>
      </c>
    </row>
    <row r="89" spans="1:7" ht="22.5" x14ac:dyDescent="0.2">
      <c r="A89" s="149">
        <v>16</v>
      </c>
      <c r="B89" s="299" t="s">
        <v>620</v>
      </c>
      <c r="C89" s="305">
        <v>2</v>
      </c>
      <c r="D89" s="391"/>
      <c r="E89" s="391"/>
      <c r="F89" s="12">
        <v>2</v>
      </c>
      <c r="G89" s="318">
        <v>2</v>
      </c>
    </row>
    <row r="90" spans="1:7" ht="12.75" customHeight="1" x14ac:dyDescent="0.2">
      <c r="A90" s="149">
        <v>17</v>
      </c>
      <c r="B90" s="299" t="s">
        <v>621</v>
      </c>
      <c r="C90" s="305">
        <v>7</v>
      </c>
      <c r="D90" s="391"/>
      <c r="E90" s="391"/>
      <c r="F90" s="12">
        <v>4</v>
      </c>
      <c r="G90" s="318">
        <v>6</v>
      </c>
    </row>
    <row r="91" spans="1:7" ht="12.75" customHeight="1" x14ac:dyDescent="0.2">
      <c r="A91" s="149">
        <v>18</v>
      </c>
      <c r="B91" s="299" t="s">
        <v>622</v>
      </c>
      <c r="C91" s="305">
        <v>1</v>
      </c>
      <c r="D91" s="391"/>
      <c r="E91" s="391"/>
      <c r="F91" s="12">
        <v>5</v>
      </c>
      <c r="G91" s="318">
        <v>7</v>
      </c>
    </row>
    <row r="92" spans="1:7" ht="13.5" customHeight="1" x14ac:dyDescent="0.2">
      <c r="A92" s="149">
        <v>19</v>
      </c>
      <c r="B92" s="299" t="s">
        <v>629</v>
      </c>
      <c r="C92" s="305">
        <v>4</v>
      </c>
      <c r="D92" s="391"/>
      <c r="E92" s="391"/>
      <c r="F92" s="12">
        <v>6</v>
      </c>
      <c r="G92" s="318">
        <v>8</v>
      </c>
    </row>
    <row r="93" spans="1:7" ht="12.75" customHeight="1" x14ac:dyDescent="0.2">
      <c r="A93" s="149">
        <v>20</v>
      </c>
      <c r="B93" s="299" t="s">
        <v>644</v>
      </c>
      <c r="C93" s="12">
        <v>6</v>
      </c>
      <c r="D93" s="391"/>
      <c r="E93" s="391"/>
      <c r="F93" s="323">
        <v>1</v>
      </c>
      <c r="G93" s="324">
        <v>3</v>
      </c>
    </row>
    <row r="94" spans="1:7" ht="13.5" customHeight="1" thickBot="1" x14ac:dyDescent="0.25">
      <c r="A94" s="150">
        <v>21</v>
      </c>
      <c r="B94" s="301" t="s">
        <v>645</v>
      </c>
      <c r="C94" s="23">
        <v>8</v>
      </c>
      <c r="D94" s="392"/>
      <c r="E94" s="392"/>
      <c r="F94" s="325">
        <v>4</v>
      </c>
      <c r="G94" s="326">
        <v>5</v>
      </c>
    </row>
    <row r="96" spans="1:7" ht="13.5" customHeight="1" x14ac:dyDescent="0.2">
      <c r="A96" s="3" t="s">
        <v>650</v>
      </c>
      <c r="B96" s="203"/>
      <c r="C96" s="3"/>
      <c r="D96" s="3"/>
      <c r="E96" s="3"/>
    </row>
    <row r="97" spans="1:7" ht="13.5" customHeight="1" x14ac:dyDescent="0.2">
      <c r="A97" s="3"/>
      <c r="B97" s="203"/>
      <c r="C97" s="3"/>
      <c r="D97" s="3"/>
      <c r="E97" s="3"/>
    </row>
    <row r="98" spans="1:7" ht="13.5" customHeight="1" thickBot="1" x14ac:dyDescent="0.25">
      <c r="A98" s="3" t="s">
        <v>651</v>
      </c>
      <c r="B98" s="177"/>
      <c r="C98" s="177">
        <v>1</v>
      </c>
      <c r="D98" s="177">
        <v>2</v>
      </c>
      <c r="E98" s="177">
        <v>3</v>
      </c>
      <c r="F98" s="312">
        <v>4</v>
      </c>
    </row>
    <row r="99" spans="1:7" ht="13.5" customHeight="1" x14ac:dyDescent="0.2">
      <c r="A99" s="344">
        <v>1</v>
      </c>
      <c r="B99" s="340" t="s">
        <v>607</v>
      </c>
      <c r="C99" s="219">
        <v>3</v>
      </c>
      <c r="D99" s="220">
        <v>5</v>
      </c>
      <c r="E99" s="220">
        <v>1</v>
      </c>
      <c r="F99" s="221">
        <v>3</v>
      </c>
    </row>
    <row r="100" spans="1:7" ht="13.5" customHeight="1" x14ac:dyDescent="0.2">
      <c r="A100" s="345">
        <v>2</v>
      </c>
      <c r="B100" s="341" t="s">
        <v>608</v>
      </c>
      <c r="C100" s="216">
        <v>2</v>
      </c>
      <c r="D100" s="217">
        <v>4</v>
      </c>
      <c r="E100" s="217">
        <v>6</v>
      </c>
      <c r="F100" s="218">
        <v>4</v>
      </c>
    </row>
    <row r="101" spans="1:7" ht="13.5" customHeight="1" x14ac:dyDescent="0.2">
      <c r="A101" s="345">
        <v>3</v>
      </c>
      <c r="B101" s="341" t="s">
        <v>623</v>
      </c>
      <c r="C101" s="216">
        <v>7</v>
      </c>
      <c r="D101" s="217">
        <v>2</v>
      </c>
      <c r="E101" s="217">
        <v>4</v>
      </c>
      <c r="F101" s="218">
        <v>2</v>
      </c>
    </row>
    <row r="102" spans="1:7" ht="13.5" customHeight="1" x14ac:dyDescent="0.2">
      <c r="A102" s="345">
        <v>4</v>
      </c>
      <c r="B102" s="341" t="s">
        <v>609</v>
      </c>
      <c r="C102" s="216">
        <v>6</v>
      </c>
      <c r="D102" s="217">
        <v>1</v>
      </c>
      <c r="E102" s="217">
        <v>3</v>
      </c>
      <c r="F102" s="218">
        <v>1</v>
      </c>
    </row>
    <row r="103" spans="1:7" ht="13.5" customHeight="1" x14ac:dyDescent="0.2">
      <c r="A103" s="345">
        <v>5</v>
      </c>
      <c r="B103" s="341" t="s">
        <v>610</v>
      </c>
      <c r="C103" s="216">
        <v>1</v>
      </c>
      <c r="D103" s="217">
        <v>3</v>
      </c>
      <c r="E103" s="217">
        <v>5</v>
      </c>
      <c r="F103" s="218">
        <v>3</v>
      </c>
    </row>
    <row r="104" spans="1:7" ht="13.5" customHeight="1" x14ac:dyDescent="0.2">
      <c r="A104" s="345">
        <v>6</v>
      </c>
      <c r="B104" s="341" t="s">
        <v>611</v>
      </c>
      <c r="C104" s="216">
        <v>3</v>
      </c>
      <c r="D104" s="217">
        <v>5</v>
      </c>
      <c r="E104" s="217">
        <v>1</v>
      </c>
      <c r="F104" s="291">
        <v>3</v>
      </c>
    </row>
    <row r="105" spans="1:7" ht="13.5" customHeight="1" x14ac:dyDescent="0.2">
      <c r="A105" s="345">
        <v>7</v>
      </c>
      <c r="B105" s="341" t="s">
        <v>612</v>
      </c>
      <c r="C105" s="216">
        <v>7</v>
      </c>
      <c r="D105" s="217">
        <v>2</v>
      </c>
      <c r="E105" s="217">
        <v>4</v>
      </c>
      <c r="F105" s="291">
        <v>2</v>
      </c>
      <c r="G105" s="1" t="s">
        <v>652</v>
      </c>
    </row>
    <row r="106" spans="1:7" ht="13.5" customHeight="1" x14ac:dyDescent="0.2">
      <c r="A106" s="345">
        <v>8</v>
      </c>
      <c r="B106" s="341" t="s">
        <v>613</v>
      </c>
      <c r="C106" s="216">
        <v>7</v>
      </c>
      <c r="D106" s="217">
        <v>2</v>
      </c>
      <c r="E106" s="217">
        <v>4</v>
      </c>
      <c r="F106" s="291">
        <v>2</v>
      </c>
    </row>
    <row r="107" spans="1:7" ht="13.5" customHeight="1" x14ac:dyDescent="0.2">
      <c r="A107" s="345">
        <v>9</v>
      </c>
      <c r="B107" s="341" t="s">
        <v>624</v>
      </c>
      <c r="C107" s="216">
        <v>4</v>
      </c>
      <c r="D107" s="217">
        <v>6</v>
      </c>
      <c r="E107" s="217">
        <v>2</v>
      </c>
      <c r="F107" s="218">
        <v>4</v>
      </c>
    </row>
    <row r="108" spans="1:7" ht="13.5" customHeight="1" x14ac:dyDescent="0.2">
      <c r="A108" s="345">
        <v>10</v>
      </c>
      <c r="B108" s="341" t="s">
        <v>614</v>
      </c>
      <c r="C108" s="216">
        <v>2</v>
      </c>
      <c r="D108" s="217">
        <v>4</v>
      </c>
      <c r="E108" s="217">
        <v>6</v>
      </c>
      <c r="F108" s="218">
        <v>4</v>
      </c>
    </row>
    <row r="109" spans="1:7" ht="13.5" customHeight="1" x14ac:dyDescent="0.2">
      <c r="A109" s="345">
        <v>11</v>
      </c>
      <c r="B109" s="341" t="s">
        <v>615</v>
      </c>
      <c r="C109" s="216">
        <v>1</v>
      </c>
      <c r="D109" s="217">
        <v>3</v>
      </c>
      <c r="E109" s="217">
        <v>5</v>
      </c>
      <c r="F109" s="218">
        <v>3</v>
      </c>
    </row>
    <row r="110" spans="1:7" ht="13.5" customHeight="1" x14ac:dyDescent="0.2">
      <c r="A110" s="345">
        <v>12</v>
      </c>
      <c r="B110" s="342" t="s">
        <v>616</v>
      </c>
      <c r="C110" s="216">
        <v>3</v>
      </c>
      <c r="D110" s="217">
        <v>5</v>
      </c>
      <c r="E110" s="217">
        <v>1</v>
      </c>
      <c r="F110" s="218">
        <v>3</v>
      </c>
    </row>
    <row r="111" spans="1:7" ht="13.5" customHeight="1" x14ac:dyDescent="0.2">
      <c r="A111" s="345">
        <v>13</v>
      </c>
      <c r="B111" s="341" t="s">
        <v>617</v>
      </c>
      <c r="C111" s="216">
        <v>7</v>
      </c>
      <c r="D111" s="217">
        <v>2</v>
      </c>
      <c r="E111" s="217">
        <v>4</v>
      </c>
      <c r="F111" s="218">
        <v>2</v>
      </c>
    </row>
    <row r="112" spans="1:7" ht="13.5" customHeight="1" x14ac:dyDescent="0.2">
      <c r="A112" s="345">
        <v>14</v>
      </c>
      <c r="B112" s="341" t="s">
        <v>618</v>
      </c>
      <c r="C112" s="216">
        <v>4</v>
      </c>
      <c r="D112" s="217">
        <v>6</v>
      </c>
      <c r="E112" s="217">
        <v>2</v>
      </c>
      <c r="F112" s="218">
        <v>4</v>
      </c>
    </row>
    <row r="113" spans="1:6" ht="13.5" customHeight="1" x14ac:dyDescent="0.2">
      <c r="A113" s="345">
        <v>15</v>
      </c>
      <c r="B113" s="341" t="s">
        <v>619</v>
      </c>
      <c r="C113" s="216">
        <v>7</v>
      </c>
      <c r="D113" s="217">
        <v>2</v>
      </c>
      <c r="E113" s="217">
        <v>4</v>
      </c>
      <c r="F113" s="291">
        <v>2</v>
      </c>
    </row>
    <row r="114" spans="1:6" ht="13.5" customHeight="1" x14ac:dyDescent="0.2">
      <c r="A114" s="345">
        <v>16</v>
      </c>
      <c r="B114" s="342" t="s">
        <v>620</v>
      </c>
      <c r="C114" s="216">
        <v>4</v>
      </c>
      <c r="D114" s="217">
        <v>6</v>
      </c>
      <c r="E114" s="217">
        <v>2</v>
      </c>
      <c r="F114" s="218">
        <v>4</v>
      </c>
    </row>
    <row r="115" spans="1:6" ht="13.5" customHeight="1" x14ac:dyDescent="0.2">
      <c r="A115" s="345">
        <v>17</v>
      </c>
      <c r="B115" s="341" t="s">
        <v>621</v>
      </c>
      <c r="C115" s="216">
        <v>2</v>
      </c>
      <c r="D115" s="217">
        <v>4</v>
      </c>
      <c r="E115" s="217">
        <v>6</v>
      </c>
      <c r="F115" s="218">
        <v>4</v>
      </c>
    </row>
    <row r="116" spans="1:6" ht="13.5" customHeight="1" x14ac:dyDescent="0.2">
      <c r="A116" s="345">
        <v>18</v>
      </c>
      <c r="B116" s="341" t="s">
        <v>622</v>
      </c>
      <c r="C116" s="216">
        <v>1</v>
      </c>
      <c r="D116" s="225">
        <v>3</v>
      </c>
      <c r="E116" s="217">
        <v>5</v>
      </c>
      <c r="F116" s="218">
        <v>3</v>
      </c>
    </row>
    <row r="117" spans="1:6" ht="13.5" customHeight="1" thickBot="1" x14ac:dyDescent="0.25">
      <c r="A117" s="346">
        <v>19</v>
      </c>
      <c r="B117" s="343" t="s">
        <v>629</v>
      </c>
      <c r="C117" s="288">
        <v>6</v>
      </c>
      <c r="D117" s="289">
        <v>1</v>
      </c>
      <c r="E117" s="289">
        <v>3</v>
      </c>
      <c r="F117" s="290">
        <v>1</v>
      </c>
    </row>
    <row r="118" spans="1:6" ht="13.5" customHeight="1" x14ac:dyDescent="0.2">
      <c r="A118" s="1">
        <v>20</v>
      </c>
      <c r="B118" s="1" t="s">
        <v>653</v>
      </c>
      <c r="C118" s="295">
        <v>4</v>
      </c>
      <c r="D118" s="1">
        <v>3</v>
      </c>
      <c r="E118" s="1">
        <v>6</v>
      </c>
      <c r="F118" s="1">
        <v>1</v>
      </c>
    </row>
  </sheetData>
  <mergeCells count="2">
    <mergeCell ref="D27:E47"/>
    <mergeCell ref="D74:E94"/>
  </mergeCells>
  <pageMargins left="0.75" right="0.75" top="1" bottom="1" header="0.5" footer="0.5"/>
  <pageSetup paperSize="9" orientation="portrait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46" workbookViewId="0">
      <selection activeCell="B85" sqref="B85"/>
    </sheetView>
  </sheetViews>
  <sheetFormatPr defaultRowHeight="12.75" x14ac:dyDescent="0.2"/>
  <cols>
    <col min="2" max="2" width="27.28515625" customWidth="1"/>
    <col min="4" max="5" width="9.140625" style="71"/>
    <col min="7" max="7" width="27.42578125" customWidth="1"/>
    <col min="12" max="12" width="5.85546875" customWidth="1"/>
  </cols>
  <sheetData>
    <row r="1" spans="1:9" x14ac:dyDescent="0.2">
      <c r="A1" t="s">
        <v>78</v>
      </c>
      <c r="F1" t="s">
        <v>86</v>
      </c>
    </row>
    <row r="2" spans="1:9" x14ac:dyDescent="0.2">
      <c r="B2" t="s">
        <v>79</v>
      </c>
      <c r="C2" t="s">
        <v>1</v>
      </c>
      <c r="D2" s="71" t="s">
        <v>87</v>
      </c>
      <c r="G2" t="s">
        <v>79</v>
      </c>
      <c r="H2" t="s">
        <v>1</v>
      </c>
      <c r="I2" s="71" t="s">
        <v>87</v>
      </c>
    </row>
    <row r="3" spans="1:9" x14ac:dyDescent="0.2">
      <c r="A3" s="79">
        <v>1</v>
      </c>
      <c r="B3" s="77" t="s">
        <v>65</v>
      </c>
      <c r="C3" s="79">
        <v>14</v>
      </c>
      <c r="D3" s="79">
        <f>RANK(C3,$C$3:$C$22,0)</f>
        <v>1</v>
      </c>
      <c r="F3" s="91">
        <v>1</v>
      </c>
      <c r="G3" s="77" t="s">
        <v>51</v>
      </c>
      <c r="H3" s="5">
        <v>26</v>
      </c>
      <c r="I3" s="79">
        <v>1</v>
      </c>
    </row>
    <row r="4" spans="1:9" x14ac:dyDescent="0.2">
      <c r="A4" s="79">
        <v>2</v>
      </c>
      <c r="B4" s="77" t="s">
        <v>53</v>
      </c>
      <c r="C4" s="79">
        <v>12</v>
      </c>
      <c r="D4" s="79">
        <f t="shared" ref="D4:D22" si="0">RANK(C4,$C$3:$C$22,0)</f>
        <v>2</v>
      </c>
      <c r="F4" s="91">
        <v>2</v>
      </c>
      <c r="G4" s="77" t="s">
        <v>53</v>
      </c>
      <c r="H4" s="5">
        <v>26</v>
      </c>
      <c r="I4" s="79">
        <f t="shared" ref="I4:I22" si="1">RANK(H4,$H$3:$H$22,0)</f>
        <v>1</v>
      </c>
    </row>
    <row r="5" spans="1:9" x14ac:dyDescent="0.2">
      <c r="A5" s="79">
        <v>3</v>
      </c>
      <c r="B5" s="77" t="s">
        <v>51</v>
      </c>
      <c r="C5" s="79">
        <v>11</v>
      </c>
      <c r="D5" s="79">
        <f t="shared" si="0"/>
        <v>3</v>
      </c>
      <c r="F5" s="91">
        <v>3</v>
      </c>
      <c r="G5" s="78" t="s">
        <v>56</v>
      </c>
      <c r="H5" s="5">
        <v>26</v>
      </c>
      <c r="I5" s="79">
        <f t="shared" si="1"/>
        <v>1</v>
      </c>
    </row>
    <row r="6" spans="1:9" ht="25.5" x14ac:dyDescent="0.2">
      <c r="A6" s="79">
        <v>4</v>
      </c>
      <c r="B6" s="77" t="s">
        <v>52</v>
      </c>
      <c r="C6" s="79">
        <v>9</v>
      </c>
      <c r="D6" s="79">
        <f t="shared" si="0"/>
        <v>4</v>
      </c>
      <c r="F6" s="91">
        <v>4</v>
      </c>
      <c r="G6" s="78" t="s">
        <v>65</v>
      </c>
      <c r="H6" s="5">
        <v>26</v>
      </c>
      <c r="I6" s="79">
        <f t="shared" si="1"/>
        <v>1</v>
      </c>
    </row>
    <row r="7" spans="1:9" ht="25.5" x14ac:dyDescent="0.2">
      <c r="A7" s="79">
        <v>5</v>
      </c>
      <c r="B7" s="77" t="s">
        <v>56</v>
      </c>
      <c r="C7" s="79">
        <v>9</v>
      </c>
      <c r="D7" s="79">
        <f t="shared" si="0"/>
        <v>4</v>
      </c>
      <c r="F7" s="91">
        <v>5</v>
      </c>
      <c r="G7" s="78" t="s">
        <v>52</v>
      </c>
      <c r="H7" s="5">
        <v>25</v>
      </c>
      <c r="I7" s="79">
        <f t="shared" si="1"/>
        <v>5</v>
      </c>
    </row>
    <row r="8" spans="1:9" x14ac:dyDescent="0.2">
      <c r="A8" s="79">
        <v>6</v>
      </c>
      <c r="B8" s="77" t="s">
        <v>64</v>
      </c>
      <c r="C8" s="79">
        <v>7</v>
      </c>
      <c r="D8" s="79">
        <f t="shared" si="0"/>
        <v>6</v>
      </c>
      <c r="F8" s="91">
        <v>6</v>
      </c>
      <c r="G8" s="78" t="s">
        <v>46</v>
      </c>
      <c r="H8" s="5">
        <v>19</v>
      </c>
      <c r="I8" s="79">
        <f t="shared" si="1"/>
        <v>6</v>
      </c>
    </row>
    <row r="9" spans="1:9" x14ac:dyDescent="0.2">
      <c r="A9" s="79">
        <v>7</v>
      </c>
      <c r="B9" s="77" t="s">
        <v>46</v>
      </c>
      <c r="C9" s="79">
        <v>6</v>
      </c>
      <c r="D9" s="79">
        <f t="shared" si="0"/>
        <v>7</v>
      </c>
      <c r="F9" s="91">
        <v>7</v>
      </c>
      <c r="G9" s="78" t="s">
        <v>64</v>
      </c>
      <c r="H9" s="5">
        <v>18</v>
      </c>
      <c r="I9" s="79">
        <f t="shared" si="1"/>
        <v>7</v>
      </c>
    </row>
    <row r="10" spans="1:9" ht="25.5" x14ac:dyDescent="0.2">
      <c r="A10" s="79">
        <v>8</v>
      </c>
      <c r="B10" s="77" t="s">
        <v>49</v>
      </c>
      <c r="C10" s="79">
        <v>6</v>
      </c>
      <c r="D10" s="79">
        <f t="shared" si="0"/>
        <v>7</v>
      </c>
      <c r="F10" s="91">
        <v>8</v>
      </c>
      <c r="G10" s="78" t="s">
        <v>60</v>
      </c>
      <c r="H10" s="5">
        <v>16</v>
      </c>
      <c r="I10" s="79">
        <f t="shared" si="1"/>
        <v>8</v>
      </c>
    </row>
    <row r="11" spans="1:9" ht="25.5" x14ac:dyDescent="0.2">
      <c r="A11" s="79">
        <v>9</v>
      </c>
      <c r="B11" s="78" t="s">
        <v>59</v>
      </c>
      <c r="C11" s="79">
        <v>6</v>
      </c>
      <c r="D11" s="79">
        <f t="shared" si="0"/>
        <v>7</v>
      </c>
      <c r="F11" s="91">
        <v>9</v>
      </c>
      <c r="G11" s="78" t="s">
        <v>57</v>
      </c>
      <c r="H11" s="5">
        <v>15</v>
      </c>
      <c r="I11" s="79">
        <f t="shared" si="1"/>
        <v>9</v>
      </c>
    </row>
    <row r="12" spans="1:9" ht="25.5" x14ac:dyDescent="0.2">
      <c r="A12" s="79">
        <v>10</v>
      </c>
      <c r="B12" s="77" t="s">
        <v>60</v>
      </c>
      <c r="C12" s="79">
        <v>6</v>
      </c>
      <c r="D12" s="79">
        <f t="shared" si="0"/>
        <v>7</v>
      </c>
      <c r="F12" s="91">
        <v>10</v>
      </c>
      <c r="G12" s="78" t="s">
        <v>59</v>
      </c>
      <c r="H12" s="5">
        <v>15</v>
      </c>
      <c r="I12" s="79">
        <f t="shared" si="1"/>
        <v>9</v>
      </c>
    </row>
    <row r="13" spans="1:9" x14ac:dyDescent="0.2">
      <c r="A13" s="79">
        <v>11</v>
      </c>
      <c r="B13" s="77" t="s">
        <v>57</v>
      </c>
      <c r="C13" s="79">
        <v>5</v>
      </c>
      <c r="D13" s="79">
        <f t="shared" si="0"/>
        <v>11</v>
      </c>
      <c r="F13" s="91">
        <v>11</v>
      </c>
      <c r="G13" s="78" t="s">
        <v>49</v>
      </c>
      <c r="H13" s="5">
        <v>13</v>
      </c>
      <c r="I13" s="79">
        <f t="shared" si="1"/>
        <v>11</v>
      </c>
    </row>
    <row r="14" spans="1:9" x14ac:dyDescent="0.2">
      <c r="A14" s="79">
        <v>12</v>
      </c>
      <c r="B14" s="77" t="s">
        <v>47</v>
      </c>
      <c r="C14" s="79">
        <v>4</v>
      </c>
      <c r="D14" s="79">
        <f t="shared" si="0"/>
        <v>12</v>
      </c>
      <c r="F14" s="91">
        <v>12</v>
      </c>
      <c r="G14" s="78" t="s">
        <v>47</v>
      </c>
      <c r="H14" s="5">
        <v>10</v>
      </c>
      <c r="I14" s="79">
        <f t="shared" si="1"/>
        <v>12</v>
      </c>
    </row>
    <row r="15" spans="1:9" ht="25.5" x14ac:dyDescent="0.2">
      <c r="A15" s="79">
        <v>13</v>
      </c>
      <c r="B15" s="77" t="s">
        <v>50</v>
      </c>
      <c r="C15" s="79">
        <v>4</v>
      </c>
      <c r="D15" s="79">
        <f t="shared" si="0"/>
        <v>12</v>
      </c>
      <c r="F15" s="91">
        <v>13</v>
      </c>
      <c r="G15" s="78" t="s">
        <v>63</v>
      </c>
      <c r="H15" s="5">
        <v>10</v>
      </c>
      <c r="I15" s="79">
        <f t="shared" si="1"/>
        <v>12</v>
      </c>
    </row>
    <row r="16" spans="1:9" x14ac:dyDescent="0.2">
      <c r="A16" s="79">
        <v>14</v>
      </c>
      <c r="B16" s="77" t="s">
        <v>55</v>
      </c>
      <c r="C16" s="79">
        <v>4</v>
      </c>
      <c r="D16" s="79">
        <f t="shared" si="0"/>
        <v>12</v>
      </c>
      <c r="F16" s="91">
        <v>14</v>
      </c>
      <c r="G16" s="78" t="s">
        <v>62</v>
      </c>
      <c r="H16" s="5">
        <v>8</v>
      </c>
      <c r="I16" s="79">
        <f t="shared" si="1"/>
        <v>14</v>
      </c>
    </row>
    <row r="17" spans="1:9" x14ac:dyDescent="0.2">
      <c r="A17" s="79">
        <v>15</v>
      </c>
      <c r="B17" s="77" t="s">
        <v>61</v>
      </c>
      <c r="C17" s="79">
        <v>4</v>
      </c>
      <c r="D17" s="79">
        <f t="shared" si="0"/>
        <v>12</v>
      </c>
      <c r="F17" s="91">
        <v>15</v>
      </c>
      <c r="G17" s="78" t="s">
        <v>50</v>
      </c>
      <c r="H17" s="5">
        <v>7</v>
      </c>
      <c r="I17" s="79">
        <f t="shared" si="1"/>
        <v>15</v>
      </c>
    </row>
    <row r="18" spans="1:9" x14ac:dyDescent="0.2">
      <c r="A18" s="79">
        <v>16</v>
      </c>
      <c r="B18" s="77" t="s">
        <v>62</v>
      </c>
      <c r="C18" s="79">
        <v>4</v>
      </c>
      <c r="D18" s="79">
        <f t="shared" si="0"/>
        <v>12</v>
      </c>
      <c r="F18" s="91">
        <v>16</v>
      </c>
      <c r="G18" s="78" t="s">
        <v>54</v>
      </c>
      <c r="H18" s="5">
        <v>6</v>
      </c>
      <c r="I18" s="79">
        <f t="shared" si="1"/>
        <v>16</v>
      </c>
    </row>
    <row r="19" spans="1:9" ht="25.5" x14ac:dyDescent="0.2">
      <c r="A19" s="79">
        <v>17</v>
      </c>
      <c r="B19" s="77" t="s">
        <v>63</v>
      </c>
      <c r="C19" s="79">
        <v>4</v>
      </c>
      <c r="D19" s="79">
        <f t="shared" si="0"/>
        <v>12</v>
      </c>
      <c r="F19" s="91">
        <v>17</v>
      </c>
      <c r="G19" s="78" t="s">
        <v>55</v>
      </c>
      <c r="H19" s="5">
        <v>6</v>
      </c>
      <c r="I19" s="79">
        <f t="shared" si="1"/>
        <v>16</v>
      </c>
    </row>
    <row r="20" spans="1:9" x14ac:dyDescent="0.2">
      <c r="A20" s="79">
        <v>18</v>
      </c>
      <c r="B20" s="77" t="s">
        <v>48</v>
      </c>
      <c r="C20" s="79">
        <v>3</v>
      </c>
      <c r="D20" s="79">
        <f t="shared" si="0"/>
        <v>18</v>
      </c>
      <c r="F20" s="91">
        <v>18</v>
      </c>
      <c r="G20" s="78" t="s">
        <v>61</v>
      </c>
      <c r="H20" s="5">
        <v>6</v>
      </c>
      <c r="I20" s="79">
        <f t="shared" si="1"/>
        <v>16</v>
      </c>
    </row>
    <row r="21" spans="1:9" x14ac:dyDescent="0.2">
      <c r="A21" s="79">
        <v>19</v>
      </c>
      <c r="B21" s="77" t="s">
        <v>54</v>
      </c>
      <c r="C21" s="79">
        <v>3</v>
      </c>
      <c r="D21" s="79">
        <f t="shared" si="0"/>
        <v>18</v>
      </c>
      <c r="F21" s="91">
        <v>19</v>
      </c>
      <c r="G21" s="78" t="s">
        <v>48</v>
      </c>
      <c r="H21" s="5">
        <v>4</v>
      </c>
      <c r="I21" s="79">
        <f t="shared" si="1"/>
        <v>19</v>
      </c>
    </row>
    <row r="22" spans="1:9" x14ac:dyDescent="0.2">
      <c r="A22" s="79">
        <v>20</v>
      </c>
      <c r="B22" s="77" t="s">
        <v>58</v>
      </c>
      <c r="C22" s="79">
        <v>-4</v>
      </c>
      <c r="D22" s="79">
        <f t="shared" si="0"/>
        <v>20</v>
      </c>
      <c r="F22" s="91">
        <v>20</v>
      </c>
      <c r="G22" s="78" t="s">
        <v>58</v>
      </c>
      <c r="H22" s="5">
        <v>-1</v>
      </c>
      <c r="I22" s="79">
        <f t="shared" si="1"/>
        <v>20</v>
      </c>
    </row>
    <row r="24" spans="1:9" ht="15.75" customHeight="1" x14ac:dyDescent="0.2">
      <c r="A24" t="s">
        <v>138</v>
      </c>
      <c r="F24" t="s">
        <v>150</v>
      </c>
      <c r="G24" s="119"/>
    </row>
    <row r="25" spans="1:9" x14ac:dyDescent="0.2">
      <c r="B25" t="s">
        <v>79</v>
      </c>
      <c r="C25" t="s">
        <v>1</v>
      </c>
      <c r="D25" s="71" t="s">
        <v>87</v>
      </c>
      <c r="G25" t="s">
        <v>79</v>
      </c>
      <c r="H25" t="s">
        <v>1</v>
      </c>
      <c r="I25" s="71" t="s">
        <v>87</v>
      </c>
    </row>
    <row r="26" spans="1:9" ht="25.5" x14ac:dyDescent="0.2">
      <c r="A26" s="79">
        <v>1</v>
      </c>
      <c r="B26" s="78" t="s">
        <v>56</v>
      </c>
      <c r="C26" s="91">
        <v>60</v>
      </c>
      <c r="D26" s="79">
        <f>RANK(C26,$C$26:$C$45,0)</f>
        <v>1</v>
      </c>
      <c r="F26" s="79">
        <v>1</v>
      </c>
      <c r="G26" s="78" t="s">
        <v>52</v>
      </c>
      <c r="H26" s="79">
        <v>89</v>
      </c>
      <c r="I26" s="79">
        <f t="shared" ref="I26:I44" si="2">RANK(H26,$H$26:$H$44,0)</f>
        <v>1</v>
      </c>
    </row>
    <row r="27" spans="1:9" ht="13.5" customHeight="1" x14ac:dyDescent="0.2">
      <c r="A27" s="79">
        <v>2</v>
      </c>
      <c r="B27" s="78" t="s">
        <v>52</v>
      </c>
      <c r="C27" s="91">
        <v>59</v>
      </c>
      <c r="D27" s="79">
        <f t="shared" ref="D27:D45" si="3">RANK(C27,$C$26:$C$45,0)</f>
        <v>2</v>
      </c>
      <c r="F27" s="79">
        <v>2</v>
      </c>
      <c r="G27" s="78" t="s">
        <v>56</v>
      </c>
      <c r="H27" s="79">
        <v>87</v>
      </c>
      <c r="I27" s="79">
        <f t="shared" si="2"/>
        <v>2</v>
      </c>
    </row>
    <row r="28" spans="1:9" x14ac:dyDescent="0.2">
      <c r="A28" s="79">
        <v>3</v>
      </c>
      <c r="B28" s="78" t="s">
        <v>65</v>
      </c>
      <c r="C28" s="91">
        <v>59</v>
      </c>
      <c r="D28" s="79">
        <f t="shared" si="3"/>
        <v>2</v>
      </c>
      <c r="F28" s="79">
        <v>3</v>
      </c>
      <c r="G28" s="78" t="s">
        <v>51</v>
      </c>
      <c r="H28" s="79">
        <v>86</v>
      </c>
      <c r="I28" s="79">
        <f t="shared" si="2"/>
        <v>3</v>
      </c>
    </row>
    <row r="29" spans="1:9" x14ac:dyDescent="0.2">
      <c r="A29" s="79">
        <v>4</v>
      </c>
      <c r="B29" s="78" t="s">
        <v>51</v>
      </c>
      <c r="C29" s="91">
        <v>57</v>
      </c>
      <c r="D29" s="79">
        <f t="shared" si="3"/>
        <v>4</v>
      </c>
      <c r="F29" s="79">
        <v>4</v>
      </c>
      <c r="G29" s="78" t="s">
        <v>53</v>
      </c>
      <c r="H29" s="79">
        <v>85</v>
      </c>
      <c r="I29" s="79">
        <f t="shared" si="2"/>
        <v>4</v>
      </c>
    </row>
    <row r="30" spans="1:9" x14ac:dyDescent="0.2">
      <c r="A30" s="79">
        <v>5</v>
      </c>
      <c r="B30" s="78" t="s">
        <v>53</v>
      </c>
      <c r="C30" s="91">
        <v>56</v>
      </c>
      <c r="D30" s="79">
        <f t="shared" si="3"/>
        <v>5</v>
      </c>
      <c r="F30" s="79">
        <v>5</v>
      </c>
      <c r="G30" s="78" t="s">
        <v>65</v>
      </c>
      <c r="H30" s="79">
        <v>85</v>
      </c>
      <c r="I30" s="79">
        <f t="shared" si="2"/>
        <v>4</v>
      </c>
    </row>
    <row r="31" spans="1:9" x14ac:dyDescent="0.2">
      <c r="A31" s="79">
        <v>6</v>
      </c>
      <c r="B31" s="78" t="s">
        <v>46</v>
      </c>
      <c r="C31" s="91">
        <v>46</v>
      </c>
      <c r="D31" s="79">
        <f t="shared" si="3"/>
        <v>6</v>
      </c>
      <c r="F31" s="79">
        <v>6</v>
      </c>
      <c r="G31" s="78" t="s">
        <v>46</v>
      </c>
      <c r="H31" s="79">
        <v>74</v>
      </c>
      <c r="I31" s="79">
        <f t="shared" si="2"/>
        <v>6</v>
      </c>
    </row>
    <row r="32" spans="1:9" ht="12.75" customHeight="1" x14ac:dyDescent="0.2">
      <c r="A32" s="79">
        <v>7</v>
      </c>
      <c r="B32" s="78" t="s">
        <v>60</v>
      </c>
      <c r="C32" s="91">
        <v>40</v>
      </c>
      <c r="D32" s="79">
        <f t="shared" si="3"/>
        <v>7</v>
      </c>
      <c r="F32" s="79">
        <v>7</v>
      </c>
      <c r="G32" s="78" t="s">
        <v>60</v>
      </c>
      <c r="H32" s="79">
        <v>62</v>
      </c>
      <c r="I32" s="79">
        <f t="shared" si="2"/>
        <v>7</v>
      </c>
    </row>
    <row r="33" spans="1:9" x14ac:dyDescent="0.2">
      <c r="A33" s="79">
        <v>8</v>
      </c>
      <c r="B33" s="78" t="s">
        <v>57</v>
      </c>
      <c r="C33" s="91">
        <v>31</v>
      </c>
      <c r="D33" s="79">
        <f t="shared" si="3"/>
        <v>8</v>
      </c>
      <c r="F33" s="79">
        <v>8</v>
      </c>
      <c r="G33" s="78" t="s">
        <v>64</v>
      </c>
      <c r="H33" s="79">
        <v>41</v>
      </c>
      <c r="I33" s="79">
        <f t="shared" si="2"/>
        <v>8</v>
      </c>
    </row>
    <row r="34" spans="1:9" x14ac:dyDescent="0.2">
      <c r="A34" s="79">
        <v>9</v>
      </c>
      <c r="B34" s="78" t="s">
        <v>64</v>
      </c>
      <c r="C34" s="91">
        <v>27</v>
      </c>
      <c r="D34" s="79">
        <f t="shared" si="3"/>
        <v>9</v>
      </c>
      <c r="F34" s="79">
        <v>9</v>
      </c>
      <c r="G34" s="78" t="s">
        <v>57</v>
      </c>
      <c r="H34" s="79">
        <v>39</v>
      </c>
      <c r="I34" s="79">
        <f t="shared" si="2"/>
        <v>9</v>
      </c>
    </row>
    <row r="35" spans="1:9" ht="15.75" customHeight="1" x14ac:dyDescent="0.2">
      <c r="A35" s="79">
        <v>10</v>
      </c>
      <c r="B35" s="78" t="s">
        <v>59</v>
      </c>
      <c r="C35" s="91">
        <v>20</v>
      </c>
      <c r="D35" s="79">
        <f t="shared" si="3"/>
        <v>10</v>
      </c>
      <c r="F35" s="79">
        <v>10</v>
      </c>
      <c r="G35" s="78" t="s">
        <v>133</v>
      </c>
      <c r="H35" s="79">
        <v>28</v>
      </c>
      <c r="I35" s="79">
        <f t="shared" si="2"/>
        <v>10</v>
      </c>
    </row>
    <row r="36" spans="1:9" x14ac:dyDescent="0.2">
      <c r="A36" s="79">
        <v>11</v>
      </c>
      <c r="B36" s="78" t="s">
        <v>133</v>
      </c>
      <c r="C36" s="91">
        <v>19</v>
      </c>
      <c r="D36" s="79">
        <f t="shared" si="3"/>
        <v>11</v>
      </c>
      <c r="F36" s="79">
        <v>11</v>
      </c>
      <c r="G36" s="78" t="s">
        <v>47</v>
      </c>
      <c r="H36" s="79">
        <v>19</v>
      </c>
      <c r="I36" s="79">
        <f t="shared" si="2"/>
        <v>11</v>
      </c>
    </row>
    <row r="37" spans="1:9" ht="25.5" x14ac:dyDescent="0.2">
      <c r="A37" s="79">
        <v>12</v>
      </c>
      <c r="B37" s="78" t="s">
        <v>47</v>
      </c>
      <c r="C37" s="91">
        <v>12</v>
      </c>
      <c r="D37" s="79">
        <f t="shared" si="3"/>
        <v>12</v>
      </c>
      <c r="F37" s="79">
        <v>12</v>
      </c>
      <c r="G37" s="78" t="s">
        <v>59</v>
      </c>
      <c r="H37" s="79">
        <v>16</v>
      </c>
      <c r="I37" s="79">
        <f t="shared" si="2"/>
        <v>12</v>
      </c>
    </row>
    <row r="38" spans="1:9" x14ac:dyDescent="0.2">
      <c r="A38" s="79">
        <v>13</v>
      </c>
      <c r="B38" s="78" t="s">
        <v>54</v>
      </c>
      <c r="C38" s="91">
        <v>11</v>
      </c>
      <c r="D38" s="79">
        <f t="shared" si="3"/>
        <v>13</v>
      </c>
      <c r="F38" s="79">
        <v>13</v>
      </c>
      <c r="G38" s="78" t="s">
        <v>54</v>
      </c>
      <c r="H38" s="79">
        <v>14</v>
      </c>
      <c r="I38" s="79">
        <f t="shared" si="2"/>
        <v>13</v>
      </c>
    </row>
    <row r="39" spans="1:9" ht="14.25" customHeight="1" x14ac:dyDescent="0.2">
      <c r="A39" s="79">
        <v>14</v>
      </c>
      <c r="B39" s="78" t="s">
        <v>63</v>
      </c>
      <c r="C39" s="91">
        <v>6</v>
      </c>
      <c r="D39" s="79">
        <f t="shared" si="3"/>
        <v>14</v>
      </c>
      <c r="F39" s="79">
        <v>14</v>
      </c>
      <c r="G39" s="78" t="s">
        <v>63</v>
      </c>
      <c r="H39" s="79">
        <v>0</v>
      </c>
      <c r="I39" s="79">
        <f t="shared" si="2"/>
        <v>14</v>
      </c>
    </row>
    <row r="40" spans="1:9" ht="15" customHeight="1" x14ac:dyDescent="0.2">
      <c r="A40" s="79">
        <v>15</v>
      </c>
      <c r="B40" s="78" t="s">
        <v>62</v>
      </c>
      <c r="C40" s="91">
        <v>5</v>
      </c>
      <c r="D40" s="79">
        <f t="shared" si="3"/>
        <v>15</v>
      </c>
      <c r="F40" s="79">
        <v>15</v>
      </c>
      <c r="G40" s="78" t="s">
        <v>62</v>
      </c>
      <c r="H40" s="79">
        <v>-1</v>
      </c>
      <c r="I40" s="79">
        <f t="shared" si="2"/>
        <v>15</v>
      </c>
    </row>
    <row r="41" spans="1:9" x14ac:dyDescent="0.2">
      <c r="A41" s="79">
        <v>16</v>
      </c>
      <c r="B41" s="78" t="s">
        <v>48</v>
      </c>
      <c r="C41" s="91">
        <v>1</v>
      </c>
      <c r="D41" s="79">
        <f t="shared" si="3"/>
        <v>16</v>
      </c>
      <c r="F41" s="79">
        <v>16</v>
      </c>
      <c r="G41" s="78" t="s">
        <v>48</v>
      </c>
      <c r="H41" s="79">
        <v>-7</v>
      </c>
      <c r="I41" s="79">
        <f t="shared" si="2"/>
        <v>16</v>
      </c>
    </row>
    <row r="42" spans="1:9" ht="13.5" customHeight="1" x14ac:dyDescent="0.2">
      <c r="A42" s="79">
        <v>17</v>
      </c>
      <c r="B42" s="78" t="s">
        <v>50</v>
      </c>
      <c r="C42" s="91">
        <v>1</v>
      </c>
      <c r="D42" s="79">
        <f t="shared" si="3"/>
        <v>16</v>
      </c>
      <c r="F42" s="79">
        <v>17</v>
      </c>
      <c r="G42" s="78" t="s">
        <v>50</v>
      </c>
      <c r="H42" s="79">
        <v>-7</v>
      </c>
      <c r="I42" s="79">
        <f t="shared" si="2"/>
        <v>16</v>
      </c>
    </row>
    <row r="43" spans="1:9" x14ac:dyDescent="0.2">
      <c r="A43" s="79">
        <v>18</v>
      </c>
      <c r="B43" s="78" t="s">
        <v>55</v>
      </c>
      <c r="C43" s="91">
        <v>0</v>
      </c>
      <c r="D43" s="79">
        <f t="shared" si="3"/>
        <v>18</v>
      </c>
      <c r="F43" s="79">
        <v>18</v>
      </c>
      <c r="G43" s="78" t="s">
        <v>55</v>
      </c>
      <c r="H43" s="79">
        <v>-8</v>
      </c>
      <c r="I43" s="79">
        <f t="shared" si="2"/>
        <v>18</v>
      </c>
    </row>
    <row r="44" spans="1:9" x14ac:dyDescent="0.2">
      <c r="A44" s="79">
        <v>19</v>
      </c>
      <c r="B44" s="78" t="s">
        <v>61</v>
      </c>
      <c r="C44" s="91">
        <v>-4</v>
      </c>
      <c r="D44" s="79">
        <f t="shared" si="3"/>
        <v>19</v>
      </c>
      <c r="F44" s="79">
        <v>19</v>
      </c>
      <c r="G44" s="78" t="s">
        <v>58</v>
      </c>
      <c r="H44" s="79">
        <v>-13</v>
      </c>
      <c r="I44" s="79">
        <f t="shared" si="2"/>
        <v>19</v>
      </c>
    </row>
    <row r="45" spans="1:9" x14ac:dyDescent="0.2">
      <c r="A45" s="79">
        <v>20</v>
      </c>
      <c r="B45" s="78" t="s">
        <v>58</v>
      </c>
      <c r="C45" s="91">
        <v>-5</v>
      </c>
      <c r="D45" s="79">
        <f t="shared" si="3"/>
        <v>20</v>
      </c>
    </row>
    <row r="47" spans="1:9" x14ac:dyDescent="0.2">
      <c r="A47" t="s">
        <v>152</v>
      </c>
      <c r="F47" t="s">
        <v>488</v>
      </c>
    </row>
    <row r="48" spans="1:9" ht="12.75" customHeight="1" x14ac:dyDescent="0.2">
      <c r="A48" s="122"/>
      <c r="B48" s="79" t="s">
        <v>79</v>
      </c>
      <c r="C48" s="79" t="s">
        <v>1</v>
      </c>
      <c r="D48" s="79" t="s">
        <v>87</v>
      </c>
      <c r="F48" s="122"/>
      <c r="G48" s="79" t="s">
        <v>79</v>
      </c>
      <c r="H48" s="79" t="s">
        <v>1</v>
      </c>
      <c r="I48" s="79" t="s">
        <v>87</v>
      </c>
    </row>
    <row r="49" spans="1:10" ht="12.75" customHeight="1" x14ac:dyDescent="0.2">
      <c r="A49" s="91">
        <v>1</v>
      </c>
      <c r="B49" s="78" t="s">
        <v>56</v>
      </c>
      <c r="C49" s="79">
        <v>133</v>
      </c>
      <c r="D49" s="79">
        <f>RANK(C49,$C$49:$C$67,0)</f>
        <v>1</v>
      </c>
      <c r="E49" s="120"/>
      <c r="F49" s="79">
        <v>1</v>
      </c>
      <c r="G49" s="78" t="s">
        <v>56</v>
      </c>
      <c r="H49" s="79">
        <v>147</v>
      </c>
      <c r="I49" s="79">
        <f t="shared" ref="I49:I63" si="4">RANK(H49,$H$49:$H$63,0)</f>
        <v>1</v>
      </c>
    </row>
    <row r="50" spans="1:10" ht="12.75" customHeight="1" x14ac:dyDescent="0.2">
      <c r="A50" s="91">
        <v>2</v>
      </c>
      <c r="B50" s="78" t="s">
        <v>52</v>
      </c>
      <c r="C50" s="79">
        <v>131</v>
      </c>
      <c r="D50" s="79">
        <f t="shared" ref="D50:D67" si="5">RANK(C50,$C$49:$C$67,0)</f>
        <v>2</v>
      </c>
      <c r="E50" s="120"/>
      <c r="F50" s="79">
        <v>2</v>
      </c>
      <c r="G50" s="78" t="s">
        <v>52</v>
      </c>
      <c r="H50" s="79">
        <v>146</v>
      </c>
      <c r="I50" s="79">
        <f t="shared" si="4"/>
        <v>2</v>
      </c>
      <c r="J50" s="71"/>
    </row>
    <row r="51" spans="1:10" ht="12.75" customHeight="1" x14ac:dyDescent="0.2">
      <c r="A51" s="91">
        <v>3</v>
      </c>
      <c r="B51" s="78" t="s">
        <v>51</v>
      </c>
      <c r="C51" s="79">
        <v>128</v>
      </c>
      <c r="D51" s="79">
        <f t="shared" si="5"/>
        <v>3</v>
      </c>
      <c r="E51" s="120"/>
      <c r="F51" s="79">
        <v>3</v>
      </c>
      <c r="G51" s="78" t="s">
        <v>51</v>
      </c>
      <c r="H51" s="79">
        <v>141</v>
      </c>
      <c r="I51" s="79">
        <f t="shared" si="4"/>
        <v>3</v>
      </c>
      <c r="J51" s="71"/>
    </row>
    <row r="52" spans="1:10" ht="12.75" customHeight="1" x14ac:dyDescent="0.2">
      <c r="A52" s="91">
        <v>4</v>
      </c>
      <c r="B52" s="78" t="s">
        <v>53</v>
      </c>
      <c r="C52" s="79">
        <v>126</v>
      </c>
      <c r="D52" s="79">
        <f t="shared" si="5"/>
        <v>4</v>
      </c>
      <c r="E52" s="120"/>
      <c r="F52" s="79">
        <v>4</v>
      </c>
      <c r="G52" s="78" t="s">
        <v>65</v>
      </c>
      <c r="H52" s="79">
        <v>138</v>
      </c>
      <c r="I52" s="79">
        <f t="shared" si="4"/>
        <v>4</v>
      </c>
      <c r="J52" s="71"/>
    </row>
    <row r="53" spans="1:10" ht="12.75" customHeight="1" x14ac:dyDescent="0.2">
      <c r="A53" s="91">
        <v>5</v>
      </c>
      <c r="B53" s="78" t="s">
        <v>65</v>
      </c>
      <c r="C53" s="79">
        <v>126</v>
      </c>
      <c r="D53" s="79">
        <f t="shared" si="5"/>
        <v>4</v>
      </c>
      <c r="E53" s="120"/>
      <c r="F53" s="79">
        <v>5</v>
      </c>
      <c r="G53" s="78" t="s">
        <v>53</v>
      </c>
      <c r="H53" s="79">
        <v>135</v>
      </c>
      <c r="I53" s="79">
        <f t="shared" si="4"/>
        <v>5</v>
      </c>
      <c r="J53" s="71"/>
    </row>
    <row r="54" spans="1:10" ht="12.75" customHeight="1" x14ac:dyDescent="0.2">
      <c r="A54" s="91">
        <v>6</v>
      </c>
      <c r="B54" s="78" t="s">
        <v>46</v>
      </c>
      <c r="C54" s="79">
        <v>114</v>
      </c>
      <c r="D54" s="79">
        <f t="shared" si="5"/>
        <v>6</v>
      </c>
      <c r="E54" s="120"/>
      <c r="F54" s="79">
        <v>6</v>
      </c>
      <c r="G54" s="78" t="s">
        <v>46</v>
      </c>
      <c r="H54" s="79">
        <v>130</v>
      </c>
      <c r="I54" s="79">
        <f t="shared" si="4"/>
        <v>6</v>
      </c>
      <c r="J54" s="71"/>
    </row>
    <row r="55" spans="1:10" ht="12.75" customHeight="1" x14ac:dyDescent="0.2">
      <c r="A55" s="91">
        <v>7</v>
      </c>
      <c r="B55" s="78" t="s">
        <v>60</v>
      </c>
      <c r="C55" s="79">
        <v>92</v>
      </c>
      <c r="D55" s="79">
        <f t="shared" si="5"/>
        <v>7</v>
      </c>
      <c r="E55" s="120"/>
      <c r="F55" s="79">
        <v>7</v>
      </c>
      <c r="G55" s="78" t="s">
        <v>60</v>
      </c>
      <c r="H55" s="79">
        <v>101</v>
      </c>
      <c r="I55" s="79">
        <f t="shared" si="4"/>
        <v>7</v>
      </c>
      <c r="J55" s="71"/>
    </row>
    <row r="56" spans="1:10" ht="12.75" customHeight="1" x14ac:dyDescent="0.2">
      <c r="A56" s="91">
        <v>8</v>
      </c>
      <c r="B56" s="78" t="s">
        <v>64</v>
      </c>
      <c r="C56" s="79">
        <v>72</v>
      </c>
      <c r="D56" s="79">
        <f t="shared" si="5"/>
        <v>8</v>
      </c>
      <c r="E56" s="120"/>
      <c r="F56" s="79">
        <v>8</v>
      </c>
      <c r="G56" s="78" t="s">
        <v>64</v>
      </c>
      <c r="H56" s="79">
        <v>87</v>
      </c>
      <c r="I56" s="79">
        <f t="shared" si="4"/>
        <v>8</v>
      </c>
      <c r="J56" s="71"/>
    </row>
    <row r="57" spans="1:10" ht="12.75" customHeight="1" x14ac:dyDescent="0.2">
      <c r="A57" s="91">
        <v>9</v>
      </c>
      <c r="B57" s="78" t="s">
        <v>57</v>
      </c>
      <c r="C57" s="79">
        <v>61</v>
      </c>
      <c r="D57" s="79">
        <f t="shared" si="5"/>
        <v>9</v>
      </c>
      <c r="E57" s="120"/>
      <c r="F57" s="79">
        <v>9</v>
      </c>
      <c r="G57" s="78" t="s">
        <v>57</v>
      </c>
      <c r="H57" s="79">
        <v>66</v>
      </c>
      <c r="I57" s="79">
        <f t="shared" si="4"/>
        <v>9</v>
      </c>
      <c r="J57" s="71"/>
    </row>
    <row r="58" spans="1:10" ht="12.75" customHeight="1" x14ac:dyDescent="0.2">
      <c r="A58" s="91">
        <v>10</v>
      </c>
      <c r="B58" s="78" t="s">
        <v>133</v>
      </c>
      <c r="C58" s="79">
        <v>54</v>
      </c>
      <c r="D58" s="79">
        <f t="shared" si="5"/>
        <v>10</v>
      </c>
      <c r="E58" s="120"/>
      <c r="F58" s="79">
        <v>10</v>
      </c>
      <c r="G58" s="78" t="s">
        <v>133</v>
      </c>
      <c r="H58" s="79">
        <v>59</v>
      </c>
      <c r="I58" s="79">
        <f t="shared" si="4"/>
        <v>10</v>
      </c>
      <c r="J58" s="71"/>
    </row>
    <row r="59" spans="1:10" ht="12.75" customHeight="1" x14ac:dyDescent="0.2">
      <c r="A59" s="91">
        <v>11</v>
      </c>
      <c r="B59" s="78" t="s">
        <v>47</v>
      </c>
      <c r="C59" s="79">
        <v>33</v>
      </c>
      <c r="D59" s="79">
        <f t="shared" si="5"/>
        <v>11</v>
      </c>
      <c r="E59" s="120"/>
      <c r="F59" s="79">
        <v>11</v>
      </c>
      <c r="G59" s="78" t="s">
        <v>47</v>
      </c>
      <c r="H59" s="79">
        <v>34</v>
      </c>
      <c r="I59" s="79">
        <f t="shared" si="4"/>
        <v>11</v>
      </c>
      <c r="J59" s="71"/>
    </row>
    <row r="60" spans="1:10" ht="12.75" customHeight="1" x14ac:dyDescent="0.2">
      <c r="A60" s="91">
        <v>12</v>
      </c>
      <c r="B60" s="78" t="s">
        <v>54</v>
      </c>
      <c r="C60" s="79">
        <v>18</v>
      </c>
      <c r="D60" s="79">
        <f t="shared" si="5"/>
        <v>12</v>
      </c>
      <c r="E60" s="120"/>
      <c r="F60" s="79">
        <v>12</v>
      </c>
      <c r="G60" s="78" t="s">
        <v>54</v>
      </c>
      <c r="H60" s="79">
        <v>18</v>
      </c>
      <c r="I60" s="79">
        <f t="shared" si="4"/>
        <v>12</v>
      </c>
      <c r="J60" s="71"/>
    </row>
    <row r="61" spans="1:10" ht="12.75" customHeight="1" x14ac:dyDescent="0.2">
      <c r="A61" s="91">
        <v>13</v>
      </c>
      <c r="B61" s="78" t="s">
        <v>62</v>
      </c>
      <c r="C61" s="79">
        <v>11</v>
      </c>
      <c r="D61" s="79">
        <f t="shared" si="5"/>
        <v>13</v>
      </c>
      <c r="E61" s="120"/>
      <c r="F61" s="79">
        <v>13</v>
      </c>
      <c r="G61" s="78" t="s">
        <v>62</v>
      </c>
      <c r="H61" s="79">
        <v>10</v>
      </c>
      <c r="I61" s="79">
        <f t="shared" si="4"/>
        <v>13</v>
      </c>
      <c r="J61" s="71"/>
    </row>
    <row r="62" spans="1:10" ht="12.75" customHeight="1" x14ac:dyDescent="0.2">
      <c r="A62" s="91">
        <v>14</v>
      </c>
      <c r="B62" s="78" t="s">
        <v>59</v>
      </c>
      <c r="C62" s="79">
        <v>10</v>
      </c>
      <c r="D62" s="79">
        <f t="shared" si="5"/>
        <v>14</v>
      </c>
      <c r="E62" s="120" t="s">
        <v>153</v>
      </c>
      <c r="F62" s="79">
        <v>14</v>
      </c>
      <c r="G62" s="78" t="s">
        <v>55</v>
      </c>
      <c r="H62" s="79">
        <v>6</v>
      </c>
      <c r="I62" s="79">
        <f t="shared" si="4"/>
        <v>14</v>
      </c>
      <c r="J62" s="71"/>
    </row>
    <row r="63" spans="1:10" ht="12.75" customHeight="1" x14ac:dyDescent="0.2">
      <c r="A63" s="91">
        <v>15</v>
      </c>
      <c r="B63" s="78" t="s">
        <v>55</v>
      </c>
      <c r="C63" s="79">
        <v>5</v>
      </c>
      <c r="D63" s="79">
        <f t="shared" si="5"/>
        <v>15</v>
      </c>
      <c r="E63" s="120"/>
      <c r="F63" s="79">
        <v>15</v>
      </c>
      <c r="G63" s="78" t="s">
        <v>63</v>
      </c>
      <c r="H63" s="79">
        <v>-10</v>
      </c>
      <c r="I63" s="79">
        <f t="shared" si="4"/>
        <v>15</v>
      </c>
      <c r="J63" s="71"/>
    </row>
    <row r="64" spans="1:10" ht="12.75" customHeight="1" x14ac:dyDescent="0.2">
      <c r="A64" s="91">
        <v>16</v>
      </c>
      <c r="B64" s="78" t="s">
        <v>63</v>
      </c>
      <c r="C64" s="79">
        <v>-8</v>
      </c>
      <c r="D64" s="79">
        <f t="shared" si="5"/>
        <v>16</v>
      </c>
      <c r="E64" s="120"/>
    </row>
    <row r="65" spans="1:5" ht="12.75" customHeight="1" x14ac:dyDescent="0.2">
      <c r="A65" s="91">
        <v>17</v>
      </c>
      <c r="B65" s="78" t="s">
        <v>48</v>
      </c>
      <c r="C65" s="79">
        <v>-13</v>
      </c>
      <c r="D65" s="79">
        <f t="shared" si="5"/>
        <v>17</v>
      </c>
      <c r="E65" s="120" t="s">
        <v>153</v>
      </c>
    </row>
    <row r="66" spans="1:5" ht="12.75" customHeight="1" x14ac:dyDescent="0.2">
      <c r="A66" s="91">
        <v>18</v>
      </c>
      <c r="B66" s="78" t="s">
        <v>50</v>
      </c>
      <c r="C66" s="79">
        <v>-13</v>
      </c>
      <c r="D66" s="79">
        <f t="shared" si="5"/>
        <v>17</v>
      </c>
      <c r="E66" s="120" t="s">
        <v>153</v>
      </c>
    </row>
    <row r="67" spans="1:5" ht="12.75" customHeight="1" x14ac:dyDescent="0.2">
      <c r="A67" s="91">
        <v>19</v>
      </c>
      <c r="B67" s="78" t="s">
        <v>58</v>
      </c>
      <c r="C67" s="79">
        <v>-19</v>
      </c>
      <c r="D67" s="79">
        <f t="shared" si="5"/>
        <v>19</v>
      </c>
      <c r="E67" s="120" t="s">
        <v>153</v>
      </c>
    </row>
    <row r="68" spans="1:5" x14ac:dyDescent="0.2">
      <c r="B68" s="121"/>
      <c r="C68" s="121"/>
      <c r="D68" s="120"/>
      <c r="E68" s="120"/>
    </row>
    <row r="69" spans="1:5" x14ac:dyDescent="0.2">
      <c r="A69" t="s">
        <v>521</v>
      </c>
      <c r="B69" s="121"/>
      <c r="C69" s="121"/>
      <c r="D69" s="120"/>
      <c r="E69" s="120"/>
    </row>
    <row r="70" spans="1:5" x14ac:dyDescent="0.2">
      <c r="A70" s="122"/>
      <c r="B70" s="79" t="s">
        <v>79</v>
      </c>
      <c r="C70" s="79" t="s">
        <v>1</v>
      </c>
      <c r="D70" s="79" t="s">
        <v>87</v>
      </c>
      <c r="E70" s="120"/>
    </row>
    <row r="71" spans="1:5" x14ac:dyDescent="0.2">
      <c r="A71" s="79">
        <v>1</v>
      </c>
      <c r="B71" s="78" t="s">
        <v>56</v>
      </c>
      <c r="C71" s="79">
        <v>155</v>
      </c>
      <c r="D71" s="79">
        <f>RANK(C71,$C$71:$C$85,0)</f>
        <v>1</v>
      </c>
    </row>
    <row r="72" spans="1:5" ht="14.25" customHeight="1" x14ac:dyDescent="0.2">
      <c r="A72" s="79">
        <v>2</v>
      </c>
      <c r="B72" s="78" t="s">
        <v>52</v>
      </c>
      <c r="C72" s="79">
        <v>154</v>
      </c>
      <c r="D72" s="79">
        <f t="shared" ref="D72:D85" si="6">RANK(C72,$C$71:$C$85,0)</f>
        <v>2</v>
      </c>
    </row>
    <row r="73" spans="1:5" x14ac:dyDescent="0.2">
      <c r="A73" s="79">
        <v>3</v>
      </c>
      <c r="B73" s="78" t="s">
        <v>51</v>
      </c>
      <c r="C73" s="79">
        <v>149</v>
      </c>
      <c r="D73" s="79">
        <f t="shared" si="6"/>
        <v>3</v>
      </c>
    </row>
    <row r="74" spans="1:5" x14ac:dyDescent="0.2">
      <c r="A74" s="79">
        <v>4</v>
      </c>
      <c r="B74" s="78" t="s">
        <v>65</v>
      </c>
      <c r="C74" s="79">
        <v>144</v>
      </c>
      <c r="D74" s="79">
        <f t="shared" si="6"/>
        <v>4</v>
      </c>
    </row>
    <row r="75" spans="1:5" x14ac:dyDescent="0.2">
      <c r="A75" s="79">
        <v>5</v>
      </c>
      <c r="B75" s="78" t="s">
        <v>53</v>
      </c>
      <c r="C75" s="79">
        <v>141</v>
      </c>
      <c r="D75" s="79">
        <f t="shared" si="6"/>
        <v>5</v>
      </c>
    </row>
    <row r="76" spans="1:5" x14ac:dyDescent="0.2">
      <c r="A76" s="79">
        <v>6</v>
      </c>
      <c r="B76" s="78" t="s">
        <v>46</v>
      </c>
      <c r="C76" s="79">
        <v>135</v>
      </c>
      <c r="D76" s="79">
        <f t="shared" si="6"/>
        <v>6</v>
      </c>
    </row>
    <row r="77" spans="1:5" ht="12" customHeight="1" x14ac:dyDescent="0.2">
      <c r="A77" s="79">
        <v>7</v>
      </c>
      <c r="B77" s="78" t="s">
        <v>60</v>
      </c>
      <c r="C77" s="79">
        <v>105</v>
      </c>
      <c r="D77" s="79">
        <f t="shared" si="6"/>
        <v>7</v>
      </c>
    </row>
    <row r="78" spans="1:5" x14ac:dyDescent="0.2">
      <c r="A78" s="79">
        <v>8</v>
      </c>
      <c r="B78" s="78" t="s">
        <v>64</v>
      </c>
      <c r="C78" s="79">
        <v>101</v>
      </c>
      <c r="D78" s="79">
        <f t="shared" si="6"/>
        <v>8</v>
      </c>
    </row>
    <row r="79" spans="1:5" x14ac:dyDescent="0.2">
      <c r="A79" s="79">
        <v>9</v>
      </c>
      <c r="B79" s="78" t="s">
        <v>57</v>
      </c>
      <c r="C79" s="79">
        <v>68</v>
      </c>
      <c r="D79" s="79">
        <f t="shared" si="6"/>
        <v>9</v>
      </c>
    </row>
    <row r="80" spans="1:5" x14ac:dyDescent="0.2">
      <c r="A80" s="79">
        <v>10</v>
      </c>
      <c r="B80" s="78" t="s">
        <v>133</v>
      </c>
      <c r="C80" s="79">
        <v>62</v>
      </c>
      <c r="D80" s="79">
        <f t="shared" si="6"/>
        <v>10</v>
      </c>
    </row>
    <row r="81" spans="1:4" x14ac:dyDescent="0.2">
      <c r="A81" s="79">
        <v>11</v>
      </c>
      <c r="B81" s="78" t="s">
        <v>47</v>
      </c>
      <c r="C81" s="79">
        <v>38</v>
      </c>
      <c r="D81" s="79">
        <f t="shared" si="6"/>
        <v>11</v>
      </c>
    </row>
    <row r="82" spans="1:4" x14ac:dyDescent="0.2">
      <c r="A82" s="79">
        <v>12</v>
      </c>
      <c r="B82" s="78" t="s">
        <v>54</v>
      </c>
      <c r="C82" s="79">
        <v>16</v>
      </c>
      <c r="D82" s="79">
        <f t="shared" si="6"/>
        <v>12</v>
      </c>
    </row>
    <row r="83" spans="1:4" x14ac:dyDescent="0.2">
      <c r="A83" s="79">
        <v>13</v>
      </c>
      <c r="B83" s="78" t="s">
        <v>62</v>
      </c>
      <c r="C83" s="79">
        <v>11</v>
      </c>
      <c r="D83" s="79">
        <f t="shared" si="6"/>
        <v>13</v>
      </c>
    </row>
    <row r="84" spans="1:4" x14ac:dyDescent="0.2">
      <c r="A84" s="79">
        <v>14</v>
      </c>
      <c r="B84" s="78" t="s">
        <v>55</v>
      </c>
      <c r="C84" s="79">
        <v>8</v>
      </c>
      <c r="D84" s="79">
        <f t="shared" si="6"/>
        <v>14</v>
      </c>
    </row>
    <row r="85" spans="1:4" ht="12.75" customHeight="1" x14ac:dyDescent="0.2">
      <c r="A85" s="79">
        <v>15</v>
      </c>
      <c r="B85" s="78" t="s">
        <v>63</v>
      </c>
      <c r="C85" s="79">
        <v>-14</v>
      </c>
      <c r="D85" s="79">
        <f t="shared" si="6"/>
        <v>15</v>
      </c>
    </row>
    <row r="86" spans="1:4" x14ac:dyDescent="0.2">
      <c r="A86" s="121"/>
      <c r="B86" s="121"/>
      <c r="C86" s="121"/>
      <c r="D86" s="120"/>
    </row>
  </sheetData>
  <phoneticPr fontId="14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G43" sqref="G43"/>
    </sheetView>
  </sheetViews>
  <sheetFormatPr defaultRowHeight="12.75" x14ac:dyDescent="0.2"/>
  <sheetData>
    <row r="1" spans="1:1" ht="18.75" x14ac:dyDescent="0.3">
      <c r="A1" s="145" t="s">
        <v>490</v>
      </c>
    </row>
    <row r="2" spans="1:1" ht="18.75" x14ac:dyDescent="0.3">
      <c r="A2" s="145" t="s">
        <v>491</v>
      </c>
    </row>
    <row r="3" spans="1:1" ht="15.75" x14ac:dyDescent="0.25">
      <c r="A3" s="146"/>
    </row>
    <row r="4" spans="1:1" x14ac:dyDescent="0.2">
      <c r="A4" s="144" t="s">
        <v>492</v>
      </c>
    </row>
    <row r="5" spans="1:1" x14ac:dyDescent="0.2">
      <c r="A5" s="144" t="s">
        <v>493</v>
      </c>
    </row>
    <row r="6" spans="1:1" x14ac:dyDescent="0.2">
      <c r="A6" s="144" t="s">
        <v>494</v>
      </c>
    </row>
    <row r="7" spans="1:1" x14ac:dyDescent="0.2">
      <c r="A7" s="144" t="s">
        <v>495</v>
      </c>
    </row>
    <row r="8" spans="1:1" x14ac:dyDescent="0.2">
      <c r="A8" s="144" t="s">
        <v>496</v>
      </c>
    </row>
    <row r="9" spans="1:1" x14ac:dyDescent="0.2">
      <c r="A9" s="144" t="s">
        <v>497</v>
      </c>
    </row>
    <row r="10" spans="1:1" x14ac:dyDescent="0.2">
      <c r="A10" s="144" t="s">
        <v>498</v>
      </c>
    </row>
    <row r="11" spans="1:1" x14ac:dyDescent="0.2">
      <c r="A11" s="144" t="s">
        <v>499</v>
      </c>
    </row>
    <row r="12" spans="1:1" x14ac:dyDescent="0.2">
      <c r="A12" s="144" t="s">
        <v>500</v>
      </c>
    </row>
    <row r="13" spans="1:1" x14ac:dyDescent="0.2">
      <c r="A13" s="144" t="s">
        <v>501</v>
      </c>
    </row>
    <row r="14" spans="1:1" x14ac:dyDescent="0.2">
      <c r="A14" s="144" t="s">
        <v>502</v>
      </c>
    </row>
    <row r="15" spans="1:1" x14ac:dyDescent="0.2">
      <c r="A15" s="144" t="s">
        <v>503</v>
      </c>
    </row>
    <row r="16" spans="1:1" x14ac:dyDescent="0.2">
      <c r="A16" s="144" t="s">
        <v>504</v>
      </c>
    </row>
    <row r="17" spans="1:1" x14ac:dyDescent="0.2">
      <c r="A17" s="144" t="s">
        <v>505</v>
      </c>
    </row>
    <row r="18" spans="1:1" x14ac:dyDescent="0.2">
      <c r="A18" s="144" t="s">
        <v>506</v>
      </c>
    </row>
    <row r="19" spans="1:1" x14ac:dyDescent="0.2">
      <c r="A19" s="144" t="s">
        <v>507</v>
      </c>
    </row>
    <row r="20" spans="1:1" x14ac:dyDescent="0.2">
      <c r="A20" s="144" t="s">
        <v>508</v>
      </c>
    </row>
    <row r="21" spans="1:1" x14ac:dyDescent="0.2">
      <c r="A21" s="144" t="s">
        <v>509</v>
      </c>
    </row>
    <row r="22" spans="1:1" x14ac:dyDescent="0.2">
      <c r="A22" s="144" t="s">
        <v>510</v>
      </c>
    </row>
    <row r="23" spans="1:1" x14ac:dyDescent="0.2">
      <c r="A23" s="144" t="s">
        <v>511</v>
      </c>
    </row>
    <row r="24" spans="1:1" x14ac:dyDescent="0.2">
      <c r="A24" s="144" t="s">
        <v>512</v>
      </c>
    </row>
    <row r="25" spans="1:1" x14ac:dyDescent="0.2">
      <c r="A25" s="144" t="s">
        <v>513</v>
      </c>
    </row>
    <row r="26" spans="1:1" x14ac:dyDescent="0.2">
      <c r="A26" s="144" t="s">
        <v>514</v>
      </c>
    </row>
    <row r="27" spans="1:1" x14ac:dyDescent="0.2">
      <c r="A27" s="144" t="s">
        <v>515</v>
      </c>
    </row>
    <row r="28" spans="1:1" x14ac:dyDescent="0.2">
      <c r="A28" s="144" t="s">
        <v>516</v>
      </c>
    </row>
    <row r="29" spans="1:1" x14ac:dyDescent="0.2">
      <c r="A29" s="144" t="s">
        <v>517</v>
      </c>
    </row>
    <row r="30" spans="1:1" x14ac:dyDescent="0.2">
      <c r="A30" s="144" t="s">
        <v>518</v>
      </c>
    </row>
    <row r="31" spans="1:1" x14ac:dyDescent="0.2">
      <c r="A31" s="144" t="s">
        <v>519</v>
      </c>
    </row>
    <row r="32" spans="1:1" x14ac:dyDescent="0.2">
      <c r="A32" s="147"/>
    </row>
    <row r="33" spans="1:1" x14ac:dyDescent="0.2">
      <c r="A33" s="147"/>
    </row>
    <row r="34" spans="1:1" x14ac:dyDescent="0.2">
      <c r="A34" s="147"/>
    </row>
    <row r="35" spans="1:1" x14ac:dyDescent="0.2">
      <c r="A35" s="147"/>
    </row>
    <row r="36" spans="1:1" x14ac:dyDescent="0.2">
      <c r="A36" s="147" t="s">
        <v>520</v>
      </c>
    </row>
  </sheetData>
  <phoneticPr fontId="1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19" sqref="B19"/>
    </sheetView>
  </sheetViews>
  <sheetFormatPr defaultRowHeight="18.75" x14ac:dyDescent="0.3"/>
  <cols>
    <col min="1" max="1" width="9.140625" style="48"/>
    <col min="2" max="2" width="95" style="48" customWidth="1"/>
    <col min="3" max="16384" width="9.140625" style="48"/>
  </cols>
  <sheetData>
    <row r="1" spans="1:2" x14ac:dyDescent="0.3">
      <c r="B1" s="49" t="s">
        <v>105</v>
      </c>
    </row>
    <row r="2" spans="1:2" x14ac:dyDescent="0.3">
      <c r="B2" s="49" t="s">
        <v>107</v>
      </c>
    </row>
    <row r="3" spans="1:2" x14ac:dyDescent="0.3">
      <c r="B3" s="49" t="s">
        <v>106</v>
      </c>
    </row>
    <row r="4" spans="1:2" x14ac:dyDescent="0.3">
      <c r="B4" s="49"/>
    </row>
    <row r="5" spans="1:2" x14ac:dyDescent="0.3">
      <c r="B5" s="49" t="s">
        <v>110</v>
      </c>
    </row>
    <row r="6" spans="1:2" x14ac:dyDescent="0.3">
      <c r="B6" s="49"/>
    </row>
    <row r="7" spans="1:2" x14ac:dyDescent="0.3">
      <c r="B7" s="104" t="s">
        <v>130</v>
      </c>
    </row>
    <row r="8" spans="1:2" ht="37.5" x14ac:dyDescent="0.3">
      <c r="A8" s="103">
        <v>1</v>
      </c>
      <c r="B8" s="105" t="s">
        <v>104</v>
      </c>
    </row>
    <row r="9" spans="1:2" ht="37.5" x14ac:dyDescent="0.3">
      <c r="A9" s="103">
        <v>2</v>
      </c>
      <c r="B9" s="105" t="s">
        <v>121</v>
      </c>
    </row>
    <row r="10" spans="1:2" x14ac:dyDescent="0.3">
      <c r="A10" s="103">
        <v>3</v>
      </c>
      <c r="B10" s="105" t="s">
        <v>120</v>
      </c>
    </row>
    <row r="11" spans="1:2" ht="37.5" x14ac:dyDescent="0.3">
      <c r="A11" s="103">
        <v>4</v>
      </c>
      <c r="B11" s="105" t="s">
        <v>144</v>
      </c>
    </row>
    <row r="12" spans="1:2" x14ac:dyDescent="0.3">
      <c r="A12" s="103">
        <v>5</v>
      </c>
      <c r="B12" s="105" t="s">
        <v>103</v>
      </c>
    </row>
    <row r="13" spans="1:2" ht="42.75" customHeight="1" x14ac:dyDescent="0.3">
      <c r="A13" s="103">
        <v>6</v>
      </c>
      <c r="B13" s="105" t="s">
        <v>145</v>
      </c>
    </row>
    <row r="14" spans="1:2" ht="56.25" x14ac:dyDescent="0.3">
      <c r="A14" s="103">
        <v>7</v>
      </c>
      <c r="B14" s="105" t="s">
        <v>122</v>
      </c>
    </row>
    <row r="15" spans="1:2" ht="56.25" x14ac:dyDescent="0.3">
      <c r="A15" s="106" t="s">
        <v>109</v>
      </c>
      <c r="B15" s="105" t="s">
        <v>146</v>
      </c>
    </row>
    <row r="16" spans="1:2" x14ac:dyDescent="0.3">
      <c r="A16" s="106">
        <v>10</v>
      </c>
      <c r="B16" s="48" t="s">
        <v>131</v>
      </c>
    </row>
    <row r="17" spans="1:2" x14ac:dyDescent="0.3">
      <c r="A17" s="106">
        <v>11</v>
      </c>
      <c r="B17" s="48" t="s">
        <v>132</v>
      </c>
    </row>
    <row r="18" spans="1:2" x14ac:dyDescent="0.3">
      <c r="A18" s="106" t="s">
        <v>126</v>
      </c>
      <c r="B18" s="48" t="s">
        <v>147</v>
      </c>
    </row>
    <row r="19" spans="1:2" x14ac:dyDescent="0.3">
      <c r="A19" s="106" t="s">
        <v>129</v>
      </c>
      <c r="B19" s="48" t="s">
        <v>148</v>
      </c>
    </row>
    <row r="21" spans="1:2" x14ac:dyDescent="0.3">
      <c r="B21" s="49" t="s">
        <v>111</v>
      </c>
    </row>
    <row r="22" spans="1:2" x14ac:dyDescent="0.3">
      <c r="A22" s="103">
        <v>1</v>
      </c>
      <c r="B22" s="107" t="s">
        <v>112</v>
      </c>
    </row>
    <row r="23" spans="1:2" ht="37.5" x14ac:dyDescent="0.3">
      <c r="A23" s="103">
        <v>2</v>
      </c>
      <c r="B23" s="107" t="s">
        <v>113</v>
      </c>
    </row>
    <row r="24" spans="1:2" x14ac:dyDescent="0.3">
      <c r="A24" s="103">
        <v>3</v>
      </c>
      <c r="B24" s="107" t="s">
        <v>108</v>
      </c>
    </row>
    <row r="25" spans="1:2" x14ac:dyDescent="0.3">
      <c r="A25" s="103">
        <v>4</v>
      </c>
      <c r="B25" s="107" t="s">
        <v>114</v>
      </c>
    </row>
    <row r="26" spans="1:2" x14ac:dyDescent="0.3">
      <c r="A26" s="103">
        <v>5</v>
      </c>
      <c r="B26" s="107" t="s">
        <v>115</v>
      </c>
    </row>
    <row r="27" spans="1:2" x14ac:dyDescent="0.3">
      <c r="A27" s="103">
        <v>6</v>
      </c>
      <c r="B27" s="107" t="s">
        <v>115</v>
      </c>
    </row>
    <row r="28" spans="1:2" x14ac:dyDescent="0.3">
      <c r="A28" s="103">
        <v>7</v>
      </c>
      <c r="B28" s="107" t="s">
        <v>139</v>
      </c>
    </row>
    <row r="29" spans="1:2" x14ac:dyDescent="0.3">
      <c r="A29" s="103">
        <v>8</v>
      </c>
      <c r="B29" s="107" t="s">
        <v>116</v>
      </c>
    </row>
    <row r="30" spans="1:2" x14ac:dyDescent="0.3">
      <c r="A30" s="103">
        <v>9</v>
      </c>
      <c r="B30" s="107" t="s">
        <v>117</v>
      </c>
    </row>
    <row r="31" spans="1:2" x14ac:dyDescent="0.3">
      <c r="A31" s="106" t="s">
        <v>125</v>
      </c>
      <c r="B31" s="107" t="s">
        <v>118</v>
      </c>
    </row>
    <row r="32" spans="1:2" ht="37.5" x14ac:dyDescent="0.3">
      <c r="A32" s="106" t="s">
        <v>126</v>
      </c>
      <c r="B32" s="107" t="s">
        <v>140</v>
      </c>
    </row>
    <row r="33" spans="1:2" x14ac:dyDescent="0.3">
      <c r="A33" s="103">
        <v>14</v>
      </c>
      <c r="B33" s="107" t="s">
        <v>119</v>
      </c>
    </row>
    <row r="34" spans="1:2" x14ac:dyDescent="0.3">
      <c r="A34" s="106" t="s">
        <v>124</v>
      </c>
      <c r="B34" s="107" t="s">
        <v>141</v>
      </c>
    </row>
    <row r="35" spans="1:2" x14ac:dyDescent="0.3">
      <c r="A35" s="103">
        <v>20</v>
      </c>
      <c r="B35" s="48" t="s">
        <v>142</v>
      </c>
    </row>
    <row r="36" spans="1:2" x14ac:dyDescent="0.3">
      <c r="A36" s="103">
        <v>21</v>
      </c>
      <c r="B36" s="48" t="s">
        <v>132</v>
      </c>
    </row>
    <row r="37" spans="1:2" x14ac:dyDescent="0.3">
      <c r="A37" s="106" t="s">
        <v>127</v>
      </c>
      <c r="B37" s="48" t="s">
        <v>143</v>
      </c>
    </row>
    <row r="38" spans="1:2" x14ac:dyDescent="0.3">
      <c r="A38" s="106" t="s">
        <v>128</v>
      </c>
      <c r="B38" s="48" t="s">
        <v>123</v>
      </c>
    </row>
  </sheetData>
  <phoneticPr fontId="1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workbookViewId="0">
      <selection activeCell="V8" sqref="V8"/>
    </sheetView>
  </sheetViews>
  <sheetFormatPr defaultRowHeight="11.25" x14ac:dyDescent="0.2"/>
  <cols>
    <col min="1" max="1" width="3.42578125" style="1" bestFit="1" customWidth="1"/>
    <col min="2" max="2" width="21.7109375" style="1" customWidth="1"/>
    <col min="3" max="3" width="3.85546875" style="15" customWidth="1"/>
    <col min="4" max="8" width="3.140625" style="15" customWidth="1"/>
    <col min="9" max="9" width="2.85546875" style="15" customWidth="1"/>
    <col min="10" max="17" width="3.140625" style="15" customWidth="1"/>
    <col min="18" max="18" width="4" style="15" bestFit="1" customWidth="1"/>
    <col min="19" max="22" width="6" style="15" customWidth="1"/>
    <col min="23" max="25" width="5" style="15" customWidth="1"/>
    <col min="26" max="26" width="4.5703125" style="15" customWidth="1"/>
    <col min="27" max="27" width="5.85546875" style="15" customWidth="1"/>
    <col min="28" max="28" width="5.7109375" style="15" customWidth="1"/>
    <col min="29" max="29" width="4.7109375" style="15" customWidth="1"/>
    <col min="30" max="30" width="5.7109375" style="15" customWidth="1"/>
    <col min="31" max="31" width="3.28515625" style="15" customWidth="1"/>
    <col min="32" max="32" width="4.5703125" style="15" customWidth="1"/>
    <col min="33" max="33" width="2.7109375" style="15" customWidth="1"/>
    <col min="34" max="34" width="7.85546875" style="15" customWidth="1"/>
    <col min="35" max="35" width="9.140625" style="15"/>
    <col min="36" max="16384" width="9.140625" style="1"/>
  </cols>
  <sheetData>
    <row r="1" spans="1:36" ht="12" thickBot="1" x14ac:dyDescent="0.25">
      <c r="A1" s="1" t="s">
        <v>15</v>
      </c>
      <c r="C1" s="15">
        <v>2</v>
      </c>
      <c r="D1" s="15">
        <v>1</v>
      </c>
      <c r="E1" s="15">
        <v>1</v>
      </c>
      <c r="U1" s="15" t="s">
        <v>32</v>
      </c>
    </row>
    <row r="2" spans="1:36" ht="12.75" customHeight="1" x14ac:dyDescent="0.2">
      <c r="A2" s="358" t="s">
        <v>6</v>
      </c>
      <c r="B2" s="349" t="s">
        <v>2</v>
      </c>
      <c r="C2" s="394" t="s">
        <v>0</v>
      </c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6"/>
      <c r="T2" s="411" t="s">
        <v>22</v>
      </c>
      <c r="U2" s="397" t="s">
        <v>23</v>
      </c>
      <c r="V2" s="398"/>
      <c r="W2" s="399"/>
      <c r="X2" s="164">
        <v>1</v>
      </c>
      <c r="Y2" s="165">
        <v>2</v>
      </c>
      <c r="Z2" s="409" t="s">
        <v>8</v>
      </c>
      <c r="AA2" s="407" t="s">
        <v>11</v>
      </c>
      <c r="AB2" s="407" t="s">
        <v>12</v>
      </c>
      <c r="AC2" s="403" t="s">
        <v>9</v>
      </c>
      <c r="AD2" s="407" t="s">
        <v>10</v>
      </c>
      <c r="AE2" s="405" t="s">
        <v>14</v>
      </c>
      <c r="AF2" s="349" t="s">
        <v>13</v>
      </c>
      <c r="AG2" s="401" t="s">
        <v>6</v>
      </c>
      <c r="AH2" s="1" t="s">
        <v>84</v>
      </c>
    </row>
    <row r="3" spans="1:36" ht="13.5" customHeight="1" thickBot="1" x14ac:dyDescent="0.25">
      <c r="A3" s="359"/>
      <c r="B3" s="350"/>
      <c r="C3" s="16">
        <v>1</v>
      </c>
      <c r="D3" s="20">
        <v>2</v>
      </c>
      <c r="E3" s="20">
        <v>3</v>
      </c>
      <c r="F3" s="20">
        <v>4</v>
      </c>
      <c r="G3" s="19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O3" s="20">
        <v>13</v>
      </c>
      <c r="P3" s="20">
        <v>14</v>
      </c>
      <c r="Q3" s="20">
        <v>15</v>
      </c>
      <c r="R3" s="20">
        <v>16</v>
      </c>
      <c r="S3" s="21" t="s">
        <v>1</v>
      </c>
      <c r="T3" s="357"/>
      <c r="U3" s="59" t="s">
        <v>20</v>
      </c>
      <c r="V3" s="60" t="s">
        <v>34</v>
      </c>
      <c r="W3" s="61" t="s">
        <v>26</v>
      </c>
      <c r="X3" s="166" t="s">
        <v>45</v>
      </c>
      <c r="Y3" s="170" t="s">
        <v>45</v>
      </c>
      <c r="Z3" s="410"/>
      <c r="AA3" s="408"/>
      <c r="AB3" s="408"/>
      <c r="AC3" s="404"/>
      <c r="AD3" s="408"/>
      <c r="AE3" s="406"/>
      <c r="AF3" s="350"/>
      <c r="AG3" s="402"/>
      <c r="AH3" s="1" t="s">
        <v>85</v>
      </c>
      <c r="AI3" s="15" t="s">
        <v>25</v>
      </c>
    </row>
    <row r="4" spans="1:36" ht="13.5" customHeight="1" x14ac:dyDescent="0.2">
      <c r="A4" s="29">
        <v>1</v>
      </c>
      <c r="B4" s="179" t="s">
        <v>548</v>
      </c>
      <c r="C4" s="148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28">
        <f t="shared" ref="S4:S9" si="0">SUM(C4:R4)</f>
        <v>0</v>
      </c>
      <c r="T4" s="152"/>
      <c r="U4" s="155"/>
      <c r="V4" s="63"/>
      <c r="W4" s="50"/>
      <c r="X4" s="158">
        <v>135</v>
      </c>
      <c r="Y4" s="171">
        <f>SUM(S4:U4)</f>
        <v>0</v>
      </c>
      <c r="Z4" s="167">
        <f>X4+Y4</f>
        <v>135</v>
      </c>
      <c r="AA4" s="43">
        <f t="shared" ref="AA4:AA9" si="1">SUM(C4:H4)+T4</f>
        <v>0</v>
      </c>
      <c r="AB4" s="74">
        <f>SUM(C4:N4,T4)</f>
        <v>0</v>
      </c>
      <c r="AC4" s="29">
        <f t="shared" ref="AC4:AC9" si="2">IF(AA4&lt;0,"н/а",IF(AA4&lt;10,1,IF(AA4&lt;15,2,IF(AA4&lt;20,3,IF(AA4&lt;23,4,5)))))</f>
        <v>1</v>
      </c>
      <c r="AD4" s="34" t="str">
        <f>IF(AB4&lt;10,"н/а",IF(AB4&lt;14,1,IF(AB4&lt;24,2,IF(AB4&lt;33,3,IF(AB4&lt;36,4,5)))))</f>
        <v>н/а</v>
      </c>
      <c r="AE4" s="34">
        <f t="shared" ref="AE4:AE9" si="3">IF(Z4&lt;120,1,IF(Z4&lt;$Z$20,2,IF(Z4&lt;$Z$19,3,IF(Z4&lt;$Z$18,4,5))))</f>
        <v>5</v>
      </c>
      <c r="AF4" s="46" t="str">
        <f>IF(Y4&gt;=64,"зачет","")</f>
        <v/>
      </c>
      <c r="AG4" s="34">
        <v>1</v>
      </c>
      <c r="AH4" s="81">
        <f t="shared" ref="AH4:AH9" si="4">IF(Y4&lt;$T$19*0.5,1,IF(Y4&lt;$T$19,2,IF(Y4&lt;$T$20,3,IF(Y4&lt;$T$22,4,5))))</f>
        <v>5</v>
      </c>
      <c r="AI4" s="15">
        <f>64-Y4</f>
        <v>64</v>
      </c>
      <c r="AJ4" s="18"/>
    </row>
    <row r="5" spans="1:36" ht="13.5" customHeight="1" x14ac:dyDescent="0.2">
      <c r="A5" s="2">
        <v>2</v>
      </c>
      <c r="B5" s="180" t="s">
        <v>549</v>
      </c>
      <c r="C5" s="149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7">
        <f t="shared" si="0"/>
        <v>0</v>
      </c>
      <c r="T5" s="153"/>
      <c r="U5" s="156"/>
      <c r="V5" s="62"/>
      <c r="W5" s="51"/>
      <c r="X5" s="159">
        <v>38</v>
      </c>
      <c r="Y5" s="172">
        <f t="shared" ref="Y5:Y9" si="5">SUM(S5:U5)</f>
        <v>0</v>
      </c>
      <c r="Z5" s="168">
        <f t="shared" ref="Z5:Z9" si="6">X5+Y5</f>
        <v>38</v>
      </c>
      <c r="AA5" s="30">
        <f t="shared" si="1"/>
        <v>0</v>
      </c>
      <c r="AB5" s="75">
        <f t="shared" ref="AB5:AB9" si="7">SUM(C5:N5,T5)</f>
        <v>0</v>
      </c>
      <c r="AC5" s="2">
        <f t="shared" si="2"/>
        <v>1</v>
      </c>
      <c r="AD5" s="9" t="str">
        <f t="shared" ref="AD5:AD9" si="8">IF(AB5&lt;10,"н/а",IF(AB5&lt;14,1,IF(AB5&lt;24,2,IF(AB5&lt;33,3,IF(AB5&lt;36,4,5)))))</f>
        <v>н/а</v>
      </c>
      <c r="AE5" s="9">
        <f t="shared" si="3"/>
        <v>1</v>
      </c>
      <c r="AF5" s="32" t="str">
        <f t="shared" ref="AF5:AF9" si="9">IF(Y5&gt;=64,"зачет","")</f>
        <v/>
      </c>
      <c r="AG5" s="9">
        <v>2</v>
      </c>
      <c r="AH5" s="81">
        <f t="shared" si="4"/>
        <v>5</v>
      </c>
      <c r="AI5" s="15">
        <f t="shared" ref="AI5:AI9" si="10">64-Y5</f>
        <v>64</v>
      </c>
      <c r="AJ5" s="18"/>
    </row>
    <row r="6" spans="1:36" ht="13.5" customHeight="1" x14ac:dyDescent="0.2">
      <c r="A6" s="2">
        <v>3</v>
      </c>
      <c r="B6" s="180" t="s">
        <v>550</v>
      </c>
      <c r="C6" s="149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7">
        <f t="shared" si="0"/>
        <v>0</v>
      </c>
      <c r="T6" s="153"/>
      <c r="U6" s="156"/>
      <c r="V6" s="62"/>
      <c r="W6" s="51"/>
      <c r="X6" s="159">
        <v>62</v>
      </c>
      <c r="Y6" s="172">
        <f t="shared" si="5"/>
        <v>0</v>
      </c>
      <c r="Z6" s="168">
        <f t="shared" si="6"/>
        <v>62</v>
      </c>
      <c r="AA6" s="30">
        <f t="shared" si="1"/>
        <v>0</v>
      </c>
      <c r="AB6" s="75">
        <f t="shared" si="7"/>
        <v>0</v>
      </c>
      <c r="AC6" s="2">
        <f t="shared" si="2"/>
        <v>1</v>
      </c>
      <c r="AD6" s="9" t="str">
        <f t="shared" si="8"/>
        <v>н/а</v>
      </c>
      <c r="AE6" s="9">
        <f t="shared" si="3"/>
        <v>1</v>
      </c>
      <c r="AF6" s="32" t="str">
        <f t="shared" si="9"/>
        <v/>
      </c>
      <c r="AG6" s="9">
        <v>4</v>
      </c>
      <c r="AH6" s="81">
        <f t="shared" si="4"/>
        <v>5</v>
      </c>
      <c r="AI6" s="15">
        <f t="shared" si="10"/>
        <v>64</v>
      </c>
      <c r="AJ6" s="18"/>
    </row>
    <row r="7" spans="1:36" ht="13.5" customHeight="1" x14ac:dyDescent="0.2">
      <c r="A7" s="2">
        <v>4</v>
      </c>
      <c r="B7" s="180" t="s">
        <v>551</v>
      </c>
      <c r="C7" s="149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7">
        <f t="shared" si="0"/>
        <v>0</v>
      </c>
      <c r="T7" s="153"/>
      <c r="U7" s="156"/>
      <c r="V7" s="62"/>
      <c r="W7" s="51"/>
      <c r="X7" s="159">
        <v>149</v>
      </c>
      <c r="Y7" s="172">
        <f t="shared" si="5"/>
        <v>0</v>
      </c>
      <c r="Z7" s="168">
        <f t="shared" si="6"/>
        <v>149</v>
      </c>
      <c r="AA7" s="30">
        <f t="shared" si="1"/>
        <v>0</v>
      </c>
      <c r="AB7" s="75">
        <f t="shared" si="7"/>
        <v>0</v>
      </c>
      <c r="AC7" s="2">
        <f t="shared" si="2"/>
        <v>1</v>
      </c>
      <c r="AD7" s="9" t="str">
        <f t="shared" si="8"/>
        <v>н/а</v>
      </c>
      <c r="AE7" s="9">
        <f t="shared" si="3"/>
        <v>5</v>
      </c>
      <c r="AF7" s="32" t="str">
        <f t="shared" si="9"/>
        <v/>
      </c>
      <c r="AG7" s="9">
        <v>5</v>
      </c>
      <c r="AH7" s="81">
        <f t="shared" si="4"/>
        <v>5</v>
      </c>
      <c r="AI7" s="15">
        <f t="shared" si="10"/>
        <v>64</v>
      </c>
      <c r="AJ7" s="18"/>
    </row>
    <row r="8" spans="1:36" ht="13.5" customHeight="1" x14ac:dyDescent="0.2">
      <c r="A8" s="2">
        <v>5</v>
      </c>
      <c r="B8" s="180" t="s">
        <v>552</v>
      </c>
      <c r="C8" s="149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7">
        <f t="shared" si="0"/>
        <v>0</v>
      </c>
      <c r="T8" s="153"/>
      <c r="U8" s="156"/>
      <c r="V8" s="62"/>
      <c r="W8" s="51"/>
      <c r="X8" s="159">
        <v>154</v>
      </c>
      <c r="Y8" s="172">
        <f t="shared" si="5"/>
        <v>0</v>
      </c>
      <c r="Z8" s="168">
        <f t="shared" si="6"/>
        <v>154</v>
      </c>
      <c r="AA8" s="30">
        <f t="shared" si="1"/>
        <v>0</v>
      </c>
      <c r="AB8" s="75">
        <f t="shared" si="7"/>
        <v>0</v>
      </c>
      <c r="AC8" s="2">
        <f t="shared" si="2"/>
        <v>1</v>
      </c>
      <c r="AD8" s="9" t="str">
        <f t="shared" si="8"/>
        <v>н/а</v>
      </c>
      <c r="AE8" s="9">
        <f t="shared" si="3"/>
        <v>5</v>
      </c>
      <c r="AF8" s="32" t="str">
        <f t="shared" si="9"/>
        <v/>
      </c>
      <c r="AG8" s="9">
        <v>6</v>
      </c>
      <c r="AH8" s="81">
        <f t="shared" si="4"/>
        <v>5</v>
      </c>
      <c r="AI8" s="15">
        <f t="shared" si="10"/>
        <v>64</v>
      </c>
      <c r="AJ8" s="18"/>
    </row>
    <row r="9" spans="1:36" ht="13.5" customHeight="1" thickBot="1" x14ac:dyDescent="0.25">
      <c r="A9" s="4">
        <v>6</v>
      </c>
      <c r="B9" s="181" t="s">
        <v>553</v>
      </c>
      <c r="C9" s="150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11">
        <f t="shared" si="0"/>
        <v>0</v>
      </c>
      <c r="T9" s="154"/>
      <c r="U9" s="157"/>
      <c r="V9" s="64"/>
      <c r="W9" s="52"/>
      <c r="X9" s="160">
        <v>141</v>
      </c>
      <c r="Y9" s="173">
        <f t="shared" si="5"/>
        <v>0</v>
      </c>
      <c r="Z9" s="169">
        <f t="shared" si="6"/>
        <v>141</v>
      </c>
      <c r="AA9" s="31">
        <f t="shared" si="1"/>
        <v>0</v>
      </c>
      <c r="AB9" s="76">
        <f t="shared" si="7"/>
        <v>0</v>
      </c>
      <c r="AC9" s="4">
        <f t="shared" si="2"/>
        <v>1</v>
      </c>
      <c r="AD9" s="10" t="str">
        <f t="shared" si="8"/>
        <v>н/а</v>
      </c>
      <c r="AE9" s="10">
        <f t="shared" si="3"/>
        <v>5</v>
      </c>
      <c r="AF9" s="33" t="str">
        <f t="shared" si="9"/>
        <v/>
      </c>
      <c r="AG9" s="10">
        <v>7</v>
      </c>
      <c r="AH9" s="81">
        <f t="shared" si="4"/>
        <v>5</v>
      </c>
      <c r="AI9" s="15">
        <f t="shared" si="10"/>
        <v>64</v>
      </c>
      <c r="AJ9" s="18"/>
    </row>
    <row r="10" spans="1:36" ht="12.75" x14ac:dyDescent="0.2">
      <c r="A10" s="3"/>
      <c r="C10" s="47" t="e">
        <f t="shared" ref="C10:R10" si="11">AVERAGE(C4:C9)</f>
        <v>#DIV/0!</v>
      </c>
      <c r="D10" s="47" t="e">
        <f t="shared" si="11"/>
        <v>#DIV/0!</v>
      </c>
      <c r="E10" s="47" t="e">
        <f t="shared" si="11"/>
        <v>#DIV/0!</v>
      </c>
      <c r="F10" s="47" t="e">
        <f t="shared" si="11"/>
        <v>#DIV/0!</v>
      </c>
      <c r="G10" s="47" t="e">
        <f t="shared" si="11"/>
        <v>#DIV/0!</v>
      </c>
      <c r="H10" s="47" t="e">
        <f t="shared" si="11"/>
        <v>#DIV/0!</v>
      </c>
      <c r="I10" s="47" t="e">
        <f t="shared" si="11"/>
        <v>#DIV/0!</v>
      </c>
      <c r="J10" s="47" t="e">
        <f t="shared" si="11"/>
        <v>#DIV/0!</v>
      </c>
      <c r="K10" s="47" t="e">
        <f t="shared" si="11"/>
        <v>#DIV/0!</v>
      </c>
      <c r="L10" s="47" t="e">
        <f t="shared" si="11"/>
        <v>#DIV/0!</v>
      </c>
      <c r="M10" s="47" t="e">
        <f t="shared" si="11"/>
        <v>#DIV/0!</v>
      </c>
      <c r="N10" s="47" t="e">
        <f t="shared" si="11"/>
        <v>#DIV/0!</v>
      </c>
      <c r="O10" s="47" t="e">
        <f t="shared" si="11"/>
        <v>#DIV/0!</v>
      </c>
      <c r="P10" s="47" t="e">
        <f t="shared" si="11"/>
        <v>#DIV/0!</v>
      </c>
      <c r="Q10" s="47" t="e">
        <f t="shared" si="11"/>
        <v>#DIV/0!</v>
      </c>
      <c r="R10" s="47" t="e">
        <f t="shared" si="11"/>
        <v>#DIV/0!</v>
      </c>
      <c r="S10" s="47"/>
      <c r="T10" s="24"/>
      <c r="U10" s="24"/>
      <c r="V10" s="24"/>
      <c r="W10" s="24"/>
      <c r="X10" s="24"/>
      <c r="Y10" s="24"/>
      <c r="Z10" s="24"/>
      <c r="AA10" s="47">
        <f>AVERAGE(AA4:AA9)</f>
        <v>0</v>
      </c>
      <c r="AB10" s="47">
        <f>AVERAGE(AB4:AB9)</f>
        <v>0</v>
      </c>
      <c r="AC10" s="47">
        <f>AVERAGE(AC4:AC9)</f>
        <v>1</v>
      </c>
      <c r="AD10" s="47" t="e">
        <f>AVERAGE(AD4:AD9)</f>
        <v>#DIV/0!</v>
      </c>
      <c r="AE10" s="47">
        <f>AVERAGE(AE4:AE9)</f>
        <v>3.6666666666666665</v>
      </c>
      <c r="AH10" s="81">
        <f>ROUND(AVERAGE(AH4:AH9),1)</f>
        <v>5</v>
      </c>
    </row>
    <row r="11" spans="1:36" ht="12.75" x14ac:dyDescent="0.2">
      <c r="A11" s="3"/>
      <c r="C11" s="55" t="s">
        <v>42</v>
      </c>
      <c r="D11" s="55" t="s">
        <v>41</v>
      </c>
      <c r="E11" s="55" t="s">
        <v>522</v>
      </c>
      <c r="F11" s="55" t="s">
        <v>524</v>
      </c>
      <c r="G11" s="55" t="s">
        <v>525</v>
      </c>
      <c r="H11" s="55" t="s">
        <v>535</v>
      </c>
      <c r="I11" s="55"/>
      <c r="J11" s="56"/>
      <c r="K11" s="56"/>
      <c r="L11" s="56"/>
      <c r="M11" s="56"/>
      <c r="N11" s="56"/>
      <c r="O11" s="56"/>
      <c r="Q11" s="56"/>
      <c r="R11" s="56"/>
      <c r="T11" s="54"/>
      <c r="U11" s="54"/>
      <c r="V11" s="54"/>
      <c r="W11" s="54"/>
      <c r="X11" s="54"/>
      <c r="Y11" s="54"/>
      <c r="Z11" s="54"/>
      <c r="AH11" s="81"/>
    </row>
    <row r="12" spans="1:36" ht="12.75" x14ac:dyDescent="0.2">
      <c r="A12" s="3"/>
      <c r="C12" s="393" t="s">
        <v>523</v>
      </c>
      <c r="D12" s="393"/>
      <c r="E12" s="393"/>
      <c r="F12" s="393" t="s">
        <v>526</v>
      </c>
      <c r="G12" s="393"/>
      <c r="H12" s="393"/>
      <c r="I12" s="393" t="s">
        <v>527</v>
      </c>
      <c r="J12" s="393"/>
      <c r="K12" s="393"/>
      <c r="L12" s="393"/>
      <c r="M12" s="393"/>
      <c r="N12" s="393"/>
      <c r="O12" s="393"/>
      <c r="P12" s="393"/>
      <c r="Q12" s="393"/>
      <c r="R12" s="393"/>
      <c r="S12" s="24"/>
      <c r="T12" s="24"/>
      <c r="U12" s="24"/>
      <c r="V12" s="24"/>
      <c r="W12" s="24"/>
      <c r="X12" s="24"/>
      <c r="Y12" s="24"/>
      <c r="Z12" s="24"/>
      <c r="AH12" s="81"/>
    </row>
    <row r="13" spans="1:36" ht="12.75" x14ac:dyDescent="0.2">
      <c r="A13" s="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H13" s="81"/>
    </row>
    <row r="14" spans="1:36" ht="12.75" x14ac:dyDescent="0.2">
      <c r="A14" s="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H14" s="81"/>
    </row>
    <row r="15" spans="1:36" ht="12.75" x14ac:dyDescent="0.2">
      <c r="A15" s="3"/>
      <c r="B15" s="1" t="s">
        <v>16</v>
      </c>
      <c r="C15" s="18">
        <v>5</v>
      </c>
      <c r="D15" s="400">
        <v>78</v>
      </c>
      <c r="E15" s="400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H15" s="81"/>
    </row>
    <row r="16" spans="1:36" ht="12.75" x14ac:dyDescent="0.2">
      <c r="A16" s="3"/>
      <c r="C16" s="18">
        <v>4</v>
      </c>
      <c r="D16" s="400">
        <v>68</v>
      </c>
      <c r="E16" s="400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412" t="s">
        <v>547</v>
      </c>
      <c r="Z16" s="412"/>
    </row>
    <row r="17" spans="1:26" ht="12.75" x14ac:dyDescent="0.2">
      <c r="A17" s="3"/>
      <c r="C17" s="18">
        <v>3</v>
      </c>
      <c r="D17" s="400">
        <v>60</v>
      </c>
      <c r="E17" s="400"/>
      <c r="F17" s="24"/>
      <c r="G17" s="24"/>
      <c r="H17" s="18" t="s">
        <v>545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412" t="s">
        <v>546</v>
      </c>
      <c r="Z17" s="412"/>
    </row>
    <row r="18" spans="1:26" ht="12.75" x14ac:dyDescent="0.2">
      <c r="A18" s="3"/>
      <c r="C18" s="18"/>
      <c r="D18" s="58"/>
      <c r="E18" s="58"/>
      <c r="F18" s="24"/>
      <c r="G18" s="24"/>
      <c r="H18" s="18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77">
        <v>5</v>
      </c>
      <c r="Z18" s="176">
        <f>D15+'sem1'!G32</f>
        <v>78</v>
      </c>
    </row>
    <row r="19" spans="1:26" customFormat="1" ht="15" x14ac:dyDescent="0.2">
      <c r="B19" s="174" t="s">
        <v>80</v>
      </c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5">
        <f>COUNT(C7:R7)*3+COUNT(T7)+COUNT(U7)</f>
        <v>0</v>
      </c>
      <c r="Y19" s="178">
        <v>4</v>
      </c>
      <c r="Z19" s="176">
        <f>D16+'sem1'!G33</f>
        <v>68</v>
      </c>
    </row>
    <row r="20" spans="1:26" customFormat="1" ht="15" x14ac:dyDescent="0.2">
      <c r="B20" s="174" t="s">
        <v>81</v>
      </c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5">
        <f>ROUND((T19+T22)/2,0)</f>
        <v>0</v>
      </c>
      <c r="Y20" s="178">
        <v>3</v>
      </c>
      <c r="Z20" s="176">
        <f>D17+'sem1'!G34</f>
        <v>60</v>
      </c>
    </row>
    <row r="21" spans="1:26" customFormat="1" ht="15" x14ac:dyDescent="0.2">
      <c r="B21" s="174" t="s">
        <v>82</v>
      </c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5">
        <f>COUNT(C9:R9)*5+COUNT(T9)+COUNT(U9)</f>
        <v>0</v>
      </c>
    </row>
    <row r="22" spans="1:26" customFormat="1" ht="15" x14ac:dyDescent="0.2">
      <c r="B22" s="174" t="s">
        <v>83</v>
      </c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5">
        <f>COUNT(#REF!)*4.5+COUNT(#REF!)+COUNT(#REF!)</f>
        <v>0</v>
      </c>
    </row>
    <row r="23" spans="1:26" customFormat="1" ht="12.75" x14ac:dyDescent="0.2"/>
    <row r="24" spans="1:26" customFormat="1" ht="12.75" x14ac:dyDescent="0.2"/>
    <row r="25" spans="1:26" customFormat="1" ht="12.75" x14ac:dyDescent="0.2"/>
    <row r="26" spans="1:26" customFormat="1" ht="12.75" x14ac:dyDescent="0.2"/>
    <row r="27" spans="1:26" customFormat="1" ht="12.75" x14ac:dyDescent="0.2"/>
    <row r="28" spans="1:26" customFormat="1" ht="12.75" x14ac:dyDescent="0.2"/>
    <row r="29" spans="1:26" customFormat="1" ht="12.75" x14ac:dyDescent="0.2"/>
    <row r="30" spans="1:26" customFormat="1" ht="12.75" x14ac:dyDescent="0.2"/>
    <row r="31" spans="1:26" customFormat="1" ht="12.75" x14ac:dyDescent="0.2"/>
    <row r="32" spans="1:26" customFormat="1" ht="12.75" x14ac:dyDescent="0.2"/>
    <row r="33" spans="1:4" customFormat="1" ht="12.75" x14ac:dyDescent="0.2"/>
    <row r="34" spans="1:4" customFormat="1" ht="12.75" x14ac:dyDescent="0.2"/>
    <row r="35" spans="1:4" customFormat="1" ht="12.75" x14ac:dyDescent="0.2"/>
    <row r="36" spans="1:4" customFormat="1" ht="12.75" x14ac:dyDescent="0.2"/>
    <row r="37" spans="1:4" ht="12.75" x14ac:dyDescent="0.2">
      <c r="A37"/>
      <c r="B37"/>
      <c r="C37"/>
      <c r="D37"/>
    </row>
    <row r="38" spans="1:4" ht="12.75" x14ac:dyDescent="0.2">
      <c r="A38"/>
      <c r="B38"/>
      <c r="C38"/>
      <c r="D38"/>
    </row>
    <row r="39" spans="1:4" ht="12.75" x14ac:dyDescent="0.2">
      <c r="A39"/>
      <c r="B39"/>
      <c r="C39"/>
      <c r="D39"/>
    </row>
    <row r="40" spans="1:4" ht="12.75" x14ac:dyDescent="0.2">
      <c r="A40"/>
      <c r="B40"/>
      <c r="C40"/>
      <c r="D40"/>
    </row>
    <row r="41" spans="1:4" ht="12.75" x14ac:dyDescent="0.2">
      <c r="A41"/>
      <c r="B41"/>
      <c r="C41"/>
      <c r="D41"/>
    </row>
    <row r="42" spans="1:4" ht="12.75" x14ac:dyDescent="0.2">
      <c r="A42"/>
      <c r="B42"/>
      <c r="C42"/>
      <c r="D42"/>
    </row>
    <row r="43" spans="1:4" ht="12.75" x14ac:dyDescent="0.2">
      <c r="A43"/>
      <c r="B43"/>
      <c r="C43"/>
      <c r="D43"/>
    </row>
    <row r="44" spans="1:4" ht="12.75" x14ac:dyDescent="0.2">
      <c r="A44"/>
      <c r="B44"/>
      <c r="C44"/>
      <c r="D44"/>
    </row>
    <row r="45" spans="1:4" ht="12.75" x14ac:dyDescent="0.2">
      <c r="A45"/>
      <c r="B45"/>
      <c r="C45"/>
      <c r="D45"/>
    </row>
    <row r="46" spans="1:4" ht="12.75" x14ac:dyDescent="0.2">
      <c r="A46"/>
      <c r="B46"/>
      <c r="C46"/>
      <c r="D46"/>
    </row>
    <row r="47" spans="1:4" ht="12.75" x14ac:dyDescent="0.2">
      <c r="A47"/>
      <c r="B47"/>
      <c r="C47"/>
    </row>
    <row r="48" spans="1:4" ht="12.75" x14ac:dyDescent="0.2">
      <c r="A48"/>
      <c r="B48"/>
      <c r="C48"/>
    </row>
    <row r="49" spans="1:8" ht="12.75" x14ac:dyDescent="0.2">
      <c r="A49"/>
      <c r="B49"/>
      <c r="C49"/>
    </row>
    <row r="50" spans="1:8" ht="12.75" x14ac:dyDescent="0.2">
      <c r="A50"/>
      <c r="B50"/>
      <c r="C50"/>
    </row>
    <row r="51" spans="1:8" ht="12.75" x14ac:dyDescent="0.2">
      <c r="A51"/>
      <c r="B51"/>
      <c r="C51"/>
      <c r="D51"/>
      <c r="E51"/>
      <c r="F51"/>
      <c r="G51"/>
      <c r="H51"/>
    </row>
    <row r="52" spans="1:8" ht="12.75" x14ac:dyDescent="0.2">
      <c r="A52"/>
      <c r="B52"/>
      <c r="C52"/>
      <c r="D52"/>
      <c r="E52"/>
      <c r="F52"/>
      <c r="G52"/>
      <c r="H52"/>
    </row>
    <row r="53" spans="1:8" ht="12.75" x14ac:dyDescent="0.2">
      <c r="A53"/>
      <c r="B53"/>
      <c r="C53"/>
      <c r="D53"/>
      <c r="E53"/>
      <c r="F53"/>
      <c r="G53"/>
      <c r="H53"/>
    </row>
    <row r="54" spans="1:8" ht="12.75" x14ac:dyDescent="0.2">
      <c r="A54"/>
      <c r="B54"/>
      <c r="C54"/>
      <c r="D54"/>
      <c r="E54"/>
      <c r="F54"/>
      <c r="G54"/>
      <c r="H54"/>
    </row>
    <row r="55" spans="1:8" ht="12.75" x14ac:dyDescent="0.2">
      <c r="A55"/>
      <c r="B55"/>
      <c r="C55"/>
      <c r="D55"/>
      <c r="E55"/>
      <c r="F55"/>
      <c r="G55"/>
      <c r="H55"/>
    </row>
    <row r="56" spans="1:8" ht="12.75" x14ac:dyDescent="0.2">
      <c r="A56"/>
      <c r="B56"/>
      <c r="C56"/>
      <c r="D56"/>
      <c r="E56"/>
      <c r="F56"/>
      <c r="G56"/>
      <c r="H56"/>
    </row>
    <row r="57" spans="1:8" ht="12.75" x14ac:dyDescent="0.2">
      <c r="A57"/>
      <c r="B57"/>
      <c r="C57"/>
      <c r="D57"/>
      <c r="E57"/>
      <c r="F57"/>
      <c r="G57"/>
      <c r="H57"/>
    </row>
    <row r="58" spans="1:8" ht="12.75" x14ac:dyDescent="0.2">
      <c r="A58"/>
      <c r="B58"/>
      <c r="C58"/>
      <c r="D58"/>
      <c r="E58"/>
      <c r="F58"/>
      <c r="G58"/>
      <c r="H58"/>
    </row>
    <row r="59" spans="1:8" ht="12.75" x14ac:dyDescent="0.2">
      <c r="A59"/>
      <c r="B59"/>
      <c r="C59"/>
      <c r="D59"/>
      <c r="E59"/>
      <c r="F59"/>
      <c r="G59"/>
      <c r="H59"/>
    </row>
    <row r="60" spans="1:8" ht="12.75" x14ac:dyDescent="0.2">
      <c r="A60"/>
      <c r="B60"/>
      <c r="C60"/>
      <c r="D60"/>
      <c r="E60"/>
      <c r="F60"/>
      <c r="G60"/>
      <c r="H60"/>
    </row>
    <row r="61" spans="1:8" ht="12.75" x14ac:dyDescent="0.2">
      <c r="A61"/>
      <c r="B61"/>
      <c r="C61"/>
      <c r="D61"/>
      <c r="E61"/>
      <c r="F61"/>
      <c r="G61"/>
      <c r="H61"/>
    </row>
    <row r="62" spans="1:8" ht="12.75" x14ac:dyDescent="0.2">
      <c r="A62"/>
      <c r="B62"/>
      <c r="C62"/>
      <c r="D62"/>
      <c r="E62"/>
      <c r="F62"/>
      <c r="G62"/>
      <c r="H62"/>
    </row>
    <row r="63" spans="1:8" ht="12.75" x14ac:dyDescent="0.2">
      <c r="A63"/>
      <c r="B63"/>
      <c r="C63"/>
      <c r="D63"/>
      <c r="E63"/>
      <c r="F63"/>
      <c r="G63"/>
      <c r="H63"/>
    </row>
    <row r="64" spans="1:8" ht="12.75" x14ac:dyDescent="0.2">
      <c r="A64"/>
      <c r="B64"/>
      <c r="C64"/>
      <c r="D64"/>
      <c r="E64"/>
      <c r="F64"/>
      <c r="G64"/>
      <c r="H64"/>
    </row>
    <row r="65" spans="2:8" ht="12.75" x14ac:dyDescent="0.2">
      <c r="B65"/>
      <c r="C65"/>
      <c r="D65"/>
      <c r="E65"/>
      <c r="F65"/>
      <c r="G65"/>
      <c r="H65"/>
    </row>
    <row r="66" spans="2:8" ht="12.75" x14ac:dyDescent="0.2">
      <c r="B66"/>
      <c r="C66"/>
      <c r="D66"/>
      <c r="E66"/>
      <c r="F66"/>
      <c r="G66"/>
      <c r="H66"/>
    </row>
    <row r="67" spans="2:8" ht="12.75" x14ac:dyDescent="0.2">
      <c r="B67"/>
      <c r="C67"/>
      <c r="D67"/>
      <c r="E67"/>
      <c r="F67"/>
      <c r="G67"/>
      <c r="H67"/>
    </row>
    <row r="68" spans="2:8" ht="12.75" x14ac:dyDescent="0.2">
      <c r="B68"/>
      <c r="C68"/>
      <c r="D68"/>
      <c r="E68"/>
      <c r="F68"/>
      <c r="G68"/>
      <c r="H68"/>
    </row>
    <row r="69" spans="2:8" ht="12.75" x14ac:dyDescent="0.2">
      <c r="B69"/>
      <c r="C69"/>
      <c r="D69"/>
      <c r="E69"/>
      <c r="F69"/>
      <c r="G69"/>
      <c r="H69"/>
    </row>
  </sheetData>
  <autoFilter ref="A1:AK11"/>
  <mergeCells count="21">
    <mergeCell ref="D17:E17"/>
    <mergeCell ref="AG2:AG3"/>
    <mergeCell ref="AC2:AC3"/>
    <mergeCell ref="AE2:AE3"/>
    <mergeCell ref="AF2:AF3"/>
    <mergeCell ref="D15:E15"/>
    <mergeCell ref="D16:E16"/>
    <mergeCell ref="AD2:AD3"/>
    <mergeCell ref="AB2:AB3"/>
    <mergeCell ref="Z2:Z3"/>
    <mergeCell ref="AA2:AA3"/>
    <mergeCell ref="I12:R12"/>
    <mergeCell ref="T2:T3"/>
    <mergeCell ref="Y17:Z17"/>
    <mergeCell ref="Y16:Z16"/>
    <mergeCell ref="C12:E12"/>
    <mergeCell ref="F12:H12"/>
    <mergeCell ref="A2:A3"/>
    <mergeCell ref="B2:B3"/>
    <mergeCell ref="C2:S2"/>
    <mergeCell ref="U2:W2"/>
  </mergeCells>
  <phoneticPr fontId="0" type="noConversion"/>
  <pageMargins left="0.39370078740157483" right="0.39370078740157483" top="0.98425196850393704" bottom="0.39370078740157483" header="0.51181102362204722" footer="0.51181102362204722"/>
  <pageSetup paperSize="9" scale="80" orientation="landscape" horizontalDpi="300" verticalDpi="300" r:id="rId1"/>
  <headerFooter alignWithMargins="0">
    <oddHeader>&amp;C&amp;D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sem1</vt:lpstr>
      <vt:lpstr>ЧислМет</vt:lpstr>
      <vt:lpstr>Баллы</vt:lpstr>
      <vt:lpstr>Задания сем 1-2</vt:lpstr>
      <vt:lpstr>Задания сем 3-5</vt:lpstr>
      <vt:lpstr>Ранг</vt:lpstr>
      <vt:lpstr>1с вопр к экз</vt:lpstr>
      <vt:lpstr>РПкурса</vt:lpstr>
      <vt:lpstr>214sem2</vt:lpstr>
      <vt:lpstr>График сем2</vt:lpstr>
      <vt:lpstr>mccme</vt:lpstr>
      <vt:lpstr>acmp</vt:lpstr>
      <vt:lpstr>для тхт файла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Жохов Александр Владимирович</dc:creator>
  <cp:lastModifiedBy>Елена Ю. Жохова</cp:lastModifiedBy>
  <cp:lastPrinted>2010-12-11T12:03:01Z</cp:lastPrinted>
  <dcterms:created xsi:type="dcterms:W3CDTF">1998-10-17T17:00:57Z</dcterms:created>
  <dcterms:modified xsi:type="dcterms:W3CDTF">2019-06-20T12:48:04Z</dcterms:modified>
</cp:coreProperties>
</file>