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 activeTab="2"/>
  </bookViews>
  <sheets>
    <sheet name="задание 1" sheetId="1" r:id="rId1"/>
    <sheet name="задание 2" sheetId="3" r:id="rId2"/>
    <sheet name="индивидуальное 8" sheetId="2" r:id="rId3"/>
  </sheets>
  <calcPr calcId="162913"/>
</workbook>
</file>

<file path=xl/calcChain.xml><?xml version="1.0" encoding="utf-8"?>
<calcChain xmlns="http://schemas.openxmlformats.org/spreadsheetml/2006/main">
  <c r="J2" i="2" l="1"/>
  <c r="C26" i="2"/>
  <c r="Q2" i="2"/>
  <c r="O3" i="2"/>
  <c r="O2" i="2"/>
  <c r="J3" i="2"/>
  <c r="J4" i="2"/>
  <c r="J5" i="2"/>
  <c r="J6" i="2"/>
  <c r="J7" i="2"/>
  <c r="J8" i="2"/>
  <c r="J9" i="2"/>
  <c r="J10" i="2"/>
  <c r="J11" i="2"/>
  <c r="J12" i="2"/>
  <c r="J13" i="2"/>
  <c r="J14" i="2"/>
  <c r="I8" i="2"/>
  <c r="I9" i="2"/>
  <c r="I10" i="2"/>
  <c r="I11" i="2"/>
  <c r="I12" i="2"/>
  <c r="I13" i="2"/>
  <c r="I14" i="2"/>
  <c r="F18" i="2"/>
  <c r="F19" i="2"/>
  <c r="F20" i="2"/>
  <c r="F21" i="2"/>
  <c r="F2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D3" i="2"/>
  <c r="J2" i="1"/>
  <c r="L3" i="2"/>
  <c r="L4" i="2"/>
  <c r="L5" i="2"/>
  <c r="L6" i="2"/>
  <c r="L7" i="2"/>
  <c r="L8" i="2"/>
  <c r="L9" i="2"/>
  <c r="L10" i="2"/>
  <c r="L2" i="2"/>
  <c r="I7" i="2" l="1"/>
  <c r="I6" i="2"/>
  <c r="I5" i="2"/>
  <c r="I3" i="2"/>
  <c r="I4" i="2"/>
  <c r="M5" i="2"/>
  <c r="M4" i="2"/>
  <c r="M3" i="2"/>
  <c r="I2" i="2"/>
  <c r="F3" i="2"/>
  <c r="F5" i="2"/>
  <c r="F7" i="2"/>
  <c r="F9" i="2"/>
  <c r="F10" i="2"/>
  <c r="F12" i="2"/>
  <c r="F13" i="2"/>
  <c r="F14" i="2"/>
  <c r="F16" i="2"/>
  <c r="F17" i="2"/>
  <c r="M2" i="2"/>
  <c r="F4" i="2"/>
  <c r="Q2" i="3"/>
  <c r="O3" i="3"/>
  <c r="O2" i="3"/>
  <c r="L5" i="3"/>
  <c r="L3" i="3"/>
  <c r="M3" i="3" s="1"/>
  <c r="L4" i="3"/>
  <c r="M4" i="3" s="1"/>
  <c r="L2" i="3"/>
  <c r="M2" i="3" s="1"/>
  <c r="J4" i="3"/>
  <c r="I3" i="3"/>
  <c r="J3" i="3" s="1"/>
  <c r="I4" i="3"/>
  <c r="I5" i="3"/>
  <c r="J5" i="3" s="1"/>
  <c r="I6" i="3"/>
  <c r="J6" i="3" s="1"/>
  <c r="I2" i="3"/>
  <c r="J2" i="3" s="1"/>
  <c r="E3" i="3"/>
  <c r="E4" i="3"/>
  <c r="E5" i="3"/>
  <c r="F5" i="3" s="1"/>
  <c r="E6" i="3"/>
  <c r="F6" i="3" s="1"/>
  <c r="E7" i="3"/>
  <c r="E8" i="3"/>
  <c r="E9" i="3"/>
  <c r="F9" i="3" s="1"/>
  <c r="E10" i="3"/>
  <c r="F10" i="3" s="1"/>
  <c r="E11" i="3"/>
  <c r="E2" i="3"/>
  <c r="D3" i="3"/>
  <c r="D4" i="3"/>
  <c r="D5" i="3"/>
  <c r="D6" i="3"/>
  <c r="D7" i="3"/>
  <c r="D8" i="3"/>
  <c r="D9" i="3"/>
  <c r="D10" i="3"/>
  <c r="D11" i="3"/>
  <c r="D2" i="3"/>
  <c r="D12" i="3" s="1"/>
  <c r="J3" i="1"/>
  <c r="H3" i="1"/>
  <c r="I3" i="1" s="1"/>
  <c r="H2" i="1"/>
  <c r="I2" i="1" s="1"/>
  <c r="G3" i="1"/>
  <c r="G2" i="1"/>
  <c r="F15" i="2" l="1"/>
  <c r="F11" i="2"/>
  <c r="E23" i="2"/>
  <c r="F2" i="3"/>
  <c r="E12" i="3"/>
  <c r="F8" i="3"/>
  <c r="J12" i="3"/>
  <c r="D23" i="2"/>
  <c r="F4" i="3"/>
  <c r="F11" i="3"/>
  <c r="F7" i="3"/>
  <c r="F3" i="3"/>
  <c r="F2" i="2"/>
  <c r="F8" i="2"/>
  <c r="F6" i="2"/>
  <c r="J23" i="2"/>
  <c r="F23" i="2" l="1"/>
  <c r="F12" i="3"/>
  <c r="M5" i="3"/>
  <c r="M12" i="3" s="1"/>
  <c r="C14" i="3" s="1"/>
  <c r="M6" i="2"/>
  <c r="M7" i="2"/>
  <c r="M8" i="2"/>
  <c r="M9" i="2"/>
  <c r="M10" i="2"/>
  <c r="M23" i="2" l="1"/>
</calcChain>
</file>

<file path=xl/sharedStrings.xml><?xml version="1.0" encoding="utf-8"?>
<sst xmlns="http://schemas.openxmlformats.org/spreadsheetml/2006/main" count="40" uniqueCount="25">
  <si>
    <t>№</t>
  </si>
  <si>
    <t>IQ</t>
  </si>
  <si>
    <t>Оценка по математике</t>
  </si>
  <si>
    <t>выборочное среднее</t>
  </si>
  <si>
    <t>исправленные дисперсии</t>
  </si>
  <si>
    <t>средние квадратические отклонения</t>
  </si>
  <si>
    <t>ковариация</t>
  </si>
  <si>
    <t>Номер испытуемого</t>
  </si>
  <si>
    <t>коэффициент интеллекта IQ</t>
  </si>
  <si>
    <t>уровень памяти</t>
  </si>
  <si>
    <t>ранг по IQ</t>
  </si>
  <si>
    <t>ранг по уровню памяти</t>
  </si>
  <si>
    <t>квадраты разностей между рангами</t>
  </si>
  <si>
    <t>сколько раз каждое значение встречается в выборке</t>
  </si>
  <si>
    <t>слагаемые для поправки</t>
  </si>
  <si>
    <t>коэффициент корреляции Пирсона</t>
  </si>
  <si>
    <t>№ респ.</t>
  </si>
  <si>
    <t>суммы рангов</t>
  </si>
  <si>
    <t>вывод: сила прямая, средняя</t>
  </si>
  <si>
    <t xml:space="preserve"> по Спирмену</t>
  </si>
  <si>
    <t>8. Зависит ли уровень эмпатии от возраста?</t>
  </si>
  <si>
    <t>возраст</t>
  </si>
  <si>
    <t>Уровень соперничества</t>
  </si>
  <si>
    <t>ранг по возрасту</t>
  </si>
  <si>
    <t>ранг уровня соперничества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</si>
</sst>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1" fillId="0" borderId="0" xfId="0" applyNumberFormat="1" applyFont="1" applyBorder="1"/>
    <xf numFmtId="0" fontId="1" fillId="0" borderId="1" xfId="0" applyFont="1" applyFill="1" applyBorder="1" applyAlignment="1">
      <alignment wrapText="1"/>
    </xf>
    <xf numFmtId="2" fontId="1" fillId="0" borderId="1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'задание 1'!$B$2:$F$2</c:f>
              <c:numCache>
                <c:formatCode>General</c:formatCode>
                <c:ptCount val="5"/>
                <c:pt idx="0">
                  <c:v>105</c:v>
                </c:pt>
                <c:pt idx="1">
                  <c:v>92</c:v>
                </c:pt>
                <c:pt idx="2">
                  <c:v>118</c:v>
                </c:pt>
                <c:pt idx="3">
                  <c:v>110</c:v>
                </c:pt>
                <c:pt idx="4">
                  <c:v>95</c:v>
                </c:pt>
              </c:numCache>
            </c:numRef>
          </c:xVal>
          <c:yVal>
            <c:numRef>
              <c:f>'задание 1'!$B$3:$F$3</c:f>
              <c:numCache>
                <c:formatCode>General</c:formatCode>
                <c:ptCount val="5"/>
                <c:pt idx="0">
                  <c:v>58</c:v>
                </c:pt>
                <c:pt idx="1">
                  <c:v>55</c:v>
                </c:pt>
                <c:pt idx="2">
                  <c:v>72</c:v>
                </c:pt>
                <c:pt idx="3">
                  <c:v>75</c:v>
                </c:pt>
                <c:pt idx="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75-4304-9E64-8DDFCBE40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94080"/>
        <c:axId val="141696000"/>
      </c:scatterChart>
      <c:valAx>
        <c:axId val="141694080"/>
        <c:scaling>
          <c:orientation val="minMax"/>
          <c:max val="120"/>
          <c:min val="9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IQ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696000"/>
        <c:crosses val="autoZero"/>
        <c:crossBetween val="midCat"/>
      </c:valAx>
      <c:valAx>
        <c:axId val="141696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/>
                </a:pPr>
                <a:r>
                  <a:rPr lang="ru-RU" sz="1000" b="0"/>
                  <a:t>ОЦЕНКА ПО МАТЕМАТИКЕ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694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'задание 2'!$B$2:$B$11</c:f>
              <c:numCache>
                <c:formatCode>General</c:formatCode>
                <c:ptCount val="10"/>
                <c:pt idx="0">
                  <c:v>140</c:v>
                </c:pt>
                <c:pt idx="1">
                  <c:v>110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130</c:v>
                </c:pt>
                <c:pt idx="6">
                  <c:v>150</c:v>
                </c:pt>
                <c:pt idx="7">
                  <c:v>150</c:v>
                </c:pt>
                <c:pt idx="8">
                  <c:v>120</c:v>
                </c:pt>
                <c:pt idx="9">
                  <c:v>120</c:v>
                </c:pt>
              </c:numCache>
            </c:numRef>
          </c:xVal>
          <c:yVal>
            <c:numRef>
              <c:f>'задание 2'!$C$2:$C$11</c:f>
              <c:numCache>
                <c:formatCode>General</c:formatCode>
                <c:ptCount val="10"/>
                <c:pt idx="0">
                  <c:v>13</c:v>
                </c:pt>
                <c:pt idx="1">
                  <c:v>10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14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E-403E-9131-1CF503914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3904"/>
        <c:axId val="48531712"/>
      </c:scatterChart>
      <c:valAx>
        <c:axId val="48603904"/>
        <c:scaling>
          <c:orientation val="minMax"/>
          <c:max val="16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коэффицент интелекта </a:t>
                </a:r>
                <a:r>
                  <a:rPr lang="en-US"/>
                  <a:t>IQ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31712"/>
        <c:crosses val="autoZero"/>
        <c:crossBetween val="midCat"/>
      </c:valAx>
      <c:valAx>
        <c:axId val="48531712"/>
        <c:scaling>
          <c:orientation val="minMax"/>
          <c:max val="15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уровень памяти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0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'индивидуальное 8'!$B$2:$B$17</c:f>
              <c:numCache>
                <c:formatCode>General</c:formatCode>
                <c:ptCount val="16"/>
                <c:pt idx="0">
                  <c:v>27</c:v>
                </c:pt>
                <c:pt idx="1">
                  <c:v>38</c:v>
                </c:pt>
                <c:pt idx="2">
                  <c:v>34</c:v>
                </c:pt>
                <c:pt idx="3">
                  <c:v>24</c:v>
                </c:pt>
                <c:pt idx="4">
                  <c:v>34</c:v>
                </c:pt>
                <c:pt idx="5">
                  <c:v>22</c:v>
                </c:pt>
                <c:pt idx="6">
                  <c:v>42</c:v>
                </c:pt>
                <c:pt idx="7">
                  <c:v>23</c:v>
                </c:pt>
                <c:pt idx="8">
                  <c:v>33</c:v>
                </c:pt>
                <c:pt idx="9">
                  <c:v>26</c:v>
                </c:pt>
                <c:pt idx="10">
                  <c:v>24</c:v>
                </c:pt>
                <c:pt idx="11">
                  <c:v>36</c:v>
                </c:pt>
                <c:pt idx="12">
                  <c:v>34</c:v>
                </c:pt>
                <c:pt idx="13">
                  <c:v>38</c:v>
                </c:pt>
                <c:pt idx="14">
                  <c:v>45</c:v>
                </c:pt>
                <c:pt idx="15">
                  <c:v>38</c:v>
                </c:pt>
              </c:numCache>
            </c:numRef>
          </c:xVal>
          <c:yVal>
            <c:numRef>
              <c:f>'индивидуальное 8'!$C$2:$C$17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8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E-41FB-A7F2-F5D51E247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36352"/>
        <c:axId val="145701504"/>
      </c:scatterChart>
      <c:valAx>
        <c:axId val="145636352"/>
        <c:scaling>
          <c:orientation val="minMax"/>
          <c:max val="20"/>
          <c:min val="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Уровень невербального интеллекта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701504"/>
        <c:crosses val="autoZero"/>
        <c:crossBetween val="midCat"/>
      </c:valAx>
      <c:valAx>
        <c:axId val="145701504"/>
        <c:scaling>
          <c:orientation val="minMax"/>
          <c:max val="5"/>
          <c:min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общий </a:t>
                </a:r>
              </a:p>
              <a:p>
                <a:pPr>
                  <a:defRPr/>
                </a:pPr>
                <a:r>
                  <a:rPr lang="ru-RU"/>
                  <a:t> балл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636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6</xdr:row>
      <xdr:rowOff>9525</xdr:rowOff>
    </xdr:from>
    <xdr:to>
      <xdr:col>7</xdr:col>
      <xdr:colOff>942975</xdr:colOff>
      <xdr:row>20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10</xdr:row>
      <xdr:rowOff>161925</xdr:rowOff>
    </xdr:from>
    <xdr:to>
      <xdr:col>14</xdr:col>
      <xdr:colOff>571500</xdr:colOff>
      <xdr:row>25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202407</xdr:colOff>
      <xdr:row>12</xdr:row>
      <xdr:rowOff>142874</xdr:rowOff>
    </xdr:from>
    <xdr:to>
      <xdr:col>22</xdr:col>
      <xdr:colOff>452436</xdr:colOff>
      <xdr:row>26</xdr:row>
      <xdr:rowOff>154780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80" zoomScaleNormal="80" workbookViewId="0">
      <selection activeCell="K5" sqref="K5"/>
    </sheetView>
  </sheetViews>
  <sheetFormatPr defaultRowHeight="15" x14ac:dyDescent="0.25"/>
  <cols>
    <col min="1" max="6" width="9.140625" style="1"/>
    <col min="7" max="7" width="13" style="1" customWidth="1"/>
    <col min="8" max="8" width="26.7109375" style="1" customWidth="1"/>
    <col min="9" max="9" width="19.28515625" style="1" customWidth="1"/>
    <col min="10" max="10" width="23.5703125" style="1" customWidth="1"/>
    <col min="11" max="16384" width="9.140625" style="1"/>
  </cols>
  <sheetData>
    <row r="1" spans="1:10" ht="75" x14ac:dyDescent="0.25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3" t="s">
        <v>3</v>
      </c>
      <c r="H1" s="3" t="s">
        <v>4</v>
      </c>
      <c r="I1" s="3" t="s">
        <v>5</v>
      </c>
      <c r="J1" s="4" t="s">
        <v>6</v>
      </c>
    </row>
    <row r="2" spans="1:10" x14ac:dyDescent="0.25">
      <c r="A2" s="2" t="s">
        <v>1</v>
      </c>
      <c r="B2" s="2">
        <v>105</v>
      </c>
      <c r="C2" s="2">
        <v>92</v>
      </c>
      <c r="D2" s="2">
        <v>118</v>
      </c>
      <c r="E2" s="2">
        <v>110</v>
      </c>
      <c r="F2" s="2">
        <v>95</v>
      </c>
      <c r="G2" s="4">
        <f>AVERAGE(B2:F2)</f>
        <v>104</v>
      </c>
      <c r="H2" s="4">
        <f>VAR(B2:F2)</f>
        <v>114.5</v>
      </c>
      <c r="I2" s="4">
        <f>SQRT(H2)</f>
        <v>10.700467279516348</v>
      </c>
      <c r="J2" s="4">
        <f>COVAR(B2:F2,B3:F3)</f>
        <v>45.2</v>
      </c>
    </row>
    <row r="3" spans="1:10" ht="60" x14ac:dyDescent="0.25">
      <c r="A3" s="2" t="s">
        <v>2</v>
      </c>
      <c r="B3" s="2">
        <v>58</v>
      </c>
      <c r="C3" s="2">
        <v>55</v>
      </c>
      <c r="D3" s="2">
        <v>72</v>
      </c>
      <c r="E3" s="2">
        <v>75</v>
      </c>
      <c r="F3" s="2">
        <v>70</v>
      </c>
      <c r="G3" s="4">
        <f>AVERAGE(B3:F3)</f>
        <v>66</v>
      </c>
      <c r="H3" s="4">
        <f>VAR(B3:F3)</f>
        <v>79.5</v>
      </c>
      <c r="I3" s="4">
        <f>SQRT(H3)</f>
        <v>8.9162772500635032</v>
      </c>
      <c r="J3" s="4">
        <f>CORREL(B2:F2,B3:F3)</f>
        <v>0.59219146002813761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J2" sqref="J2"/>
    </sheetView>
  </sheetViews>
  <sheetFormatPr defaultRowHeight="15" x14ac:dyDescent="0.25"/>
  <cols>
    <col min="1" max="1" width="11.5703125" style="1" customWidth="1"/>
    <col min="2" max="2" width="13" style="1" customWidth="1"/>
    <col min="3" max="3" width="14.140625" style="1" customWidth="1"/>
    <col min="4" max="7" width="9.140625" style="1"/>
    <col min="8" max="8" width="13" style="1" customWidth="1"/>
    <col min="9" max="9" width="19.7109375" style="1" customWidth="1"/>
    <col min="10" max="10" width="9.140625" style="1"/>
    <col min="11" max="11" width="13.7109375" style="1" customWidth="1"/>
    <col min="12" max="14" width="9.140625" style="1"/>
    <col min="15" max="15" width="13.140625" style="1" customWidth="1"/>
    <col min="16" max="16384" width="9.140625" style="1"/>
  </cols>
  <sheetData>
    <row r="1" spans="1:17" ht="64.5" customHeight="1" x14ac:dyDescent="0.25">
      <c r="A1" s="5" t="s">
        <v>7</v>
      </c>
      <c r="B1" s="5" t="s">
        <v>8</v>
      </c>
      <c r="C1" s="5" t="s">
        <v>9</v>
      </c>
      <c r="D1" s="6" t="s">
        <v>10</v>
      </c>
      <c r="E1" s="6" t="s">
        <v>11</v>
      </c>
      <c r="F1" s="6" t="s">
        <v>12</v>
      </c>
      <c r="H1" s="5" t="s">
        <v>8</v>
      </c>
      <c r="I1" s="6" t="s">
        <v>13</v>
      </c>
      <c r="J1" s="6" t="s">
        <v>14</v>
      </c>
      <c r="K1" s="5" t="s">
        <v>9</v>
      </c>
      <c r="L1" s="6" t="s">
        <v>13</v>
      </c>
      <c r="M1" s="6" t="s">
        <v>14</v>
      </c>
      <c r="N1" s="8"/>
      <c r="O1" s="7" t="s">
        <v>6</v>
      </c>
      <c r="P1" s="8"/>
      <c r="Q1" s="6" t="s">
        <v>15</v>
      </c>
    </row>
    <row r="2" spans="1:17" x14ac:dyDescent="0.25">
      <c r="A2" s="5">
        <v>1</v>
      </c>
      <c r="B2" s="5">
        <v>140</v>
      </c>
      <c r="C2" s="5">
        <v>13</v>
      </c>
      <c r="D2" s="7">
        <f>RANK(B2,$B$2:$B$11)+COUNTIF($B$2:$B$11,B2)/2-0.5</f>
        <v>4.5</v>
      </c>
      <c r="E2" s="7">
        <f>RANK(C2,$C$2:$C$11)+COUNTIF($C$2:$C$11,C2)/2-0.5</f>
        <v>5.5</v>
      </c>
      <c r="F2" s="7">
        <f>(E2-D2)^2</f>
        <v>1</v>
      </c>
      <c r="H2" s="5">
        <v>140</v>
      </c>
      <c r="I2" s="7">
        <f>COUNTIF(B2:B11,H2)</f>
        <v>4</v>
      </c>
      <c r="J2" s="7">
        <f>(I2^3-I2)/12</f>
        <v>5</v>
      </c>
      <c r="K2" s="5">
        <v>13</v>
      </c>
      <c r="L2" s="7">
        <f>COUNTIF(C2:C11,K2)</f>
        <v>6</v>
      </c>
      <c r="M2" s="7">
        <f>(L2^3-L2)/12</f>
        <v>17.5</v>
      </c>
      <c r="N2" s="8"/>
      <c r="O2" s="7">
        <f>COVAR(B2:B11,C2:C11)</f>
        <v>7.7999999999999972</v>
      </c>
      <c r="P2" s="8"/>
      <c r="Q2" s="7">
        <f>PEARSON(B2:B11,C2:C11)</f>
        <v>0.56551442080159786</v>
      </c>
    </row>
    <row r="3" spans="1:17" x14ac:dyDescent="0.25">
      <c r="A3" s="5">
        <v>2</v>
      </c>
      <c r="B3" s="5">
        <v>110</v>
      </c>
      <c r="C3" s="5">
        <v>10</v>
      </c>
      <c r="D3" s="7">
        <f t="shared" ref="D3:D11" si="0">RANK(B3,$B$2:$B$11)+COUNTIF($B$2:$B$11,B3)/2-0.5</f>
        <v>10</v>
      </c>
      <c r="E3" s="7">
        <f t="shared" ref="E3:E11" si="1">RANK(C3,$C$2:$C$11)+COUNTIF($C$2:$C$11,C3)/2-0.5</f>
        <v>10</v>
      </c>
      <c r="F3" s="7">
        <f t="shared" ref="F3:F11" si="2">(E3-D3)^2</f>
        <v>0</v>
      </c>
      <c r="H3" s="5">
        <v>110</v>
      </c>
      <c r="I3" s="7">
        <f t="shared" ref="I3:I6" si="3">COUNTIF(B3:B12,H3)</f>
        <v>1</v>
      </c>
      <c r="J3" s="7">
        <f t="shared" ref="J3:J6" si="4">(I3^3-I3)/12</f>
        <v>0</v>
      </c>
      <c r="K3" s="5">
        <v>10</v>
      </c>
      <c r="L3" s="7">
        <f t="shared" ref="L3:L4" si="5">COUNTIF(C3:C12,K3)</f>
        <v>1</v>
      </c>
      <c r="M3" s="7">
        <f t="shared" ref="M3:M5" si="6">(L3^3-L3)/12</f>
        <v>0</v>
      </c>
      <c r="N3" s="8"/>
      <c r="O3" s="7">
        <f>CORREL(B2:B11,C2:C11)</f>
        <v>0.56551442080159786</v>
      </c>
      <c r="P3" s="8"/>
      <c r="Q3" s="8"/>
    </row>
    <row r="4" spans="1:17" x14ac:dyDescent="0.25">
      <c r="A4" s="5">
        <v>3</v>
      </c>
      <c r="B4" s="5">
        <v>140</v>
      </c>
      <c r="C4" s="5">
        <v>13</v>
      </c>
      <c r="D4" s="7">
        <f t="shared" si="0"/>
        <v>4.5</v>
      </c>
      <c r="E4" s="7">
        <f t="shared" si="1"/>
        <v>5.5</v>
      </c>
      <c r="F4" s="7">
        <f t="shared" si="2"/>
        <v>1</v>
      </c>
      <c r="H4" s="5">
        <v>130</v>
      </c>
      <c r="I4" s="7">
        <f t="shared" si="3"/>
        <v>1</v>
      </c>
      <c r="J4" s="7">
        <f t="shared" si="4"/>
        <v>0</v>
      </c>
      <c r="K4" s="5">
        <v>12</v>
      </c>
      <c r="L4" s="7">
        <f t="shared" si="5"/>
        <v>1</v>
      </c>
      <c r="M4" s="7">
        <f t="shared" si="6"/>
        <v>0</v>
      </c>
      <c r="N4" s="8"/>
      <c r="O4" s="8"/>
      <c r="P4" s="8"/>
      <c r="Q4" s="8"/>
    </row>
    <row r="5" spans="1:17" x14ac:dyDescent="0.25">
      <c r="A5" s="5">
        <v>4</v>
      </c>
      <c r="B5" s="5">
        <v>140</v>
      </c>
      <c r="C5" s="5">
        <v>13</v>
      </c>
      <c r="D5" s="7">
        <f t="shared" si="0"/>
        <v>4.5</v>
      </c>
      <c r="E5" s="7">
        <f t="shared" si="1"/>
        <v>5.5</v>
      </c>
      <c r="F5" s="7">
        <f t="shared" si="2"/>
        <v>1</v>
      </c>
      <c r="H5" s="5">
        <v>150</v>
      </c>
      <c r="I5" s="7">
        <f t="shared" si="3"/>
        <v>2</v>
      </c>
      <c r="J5" s="7">
        <f t="shared" si="4"/>
        <v>0.5</v>
      </c>
      <c r="K5" s="5">
        <v>14</v>
      </c>
      <c r="L5" s="7">
        <f>COUNTIF(C5:C11,K5)</f>
        <v>2</v>
      </c>
      <c r="M5" s="7">
        <f t="shared" si="6"/>
        <v>0.5</v>
      </c>
      <c r="N5" s="8"/>
      <c r="O5" s="8"/>
      <c r="P5" s="8"/>
      <c r="Q5" s="8"/>
    </row>
    <row r="6" spans="1:17" x14ac:dyDescent="0.25">
      <c r="A6" s="5">
        <v>5</v>
      </c>
      <c r="B6" s="5">
        <v>140</v>
      </c>
      <c r="C6" s="5">
        <v>13</v>
      </c>
      <c r="D6" s="7">
        <f t="shared" si="0"/>
        <v>4.5</v>
      </c>
      <c r="E6" s="7">
        <f t="shared" si="1"/>
        <v>5.5</v>
      </c>
      <c r="F6" s="7">
        <f t="shared" si="2"/>
        <v>1</v>
      </c>
      <c r="H6" s="5">
        <v>120</v>
      </c>
      <c r="I6" s="7">
        <f t="shared" si="3"/>
        <v>2</v>
      </c>
      <c r="J6" s="7">
        <f t="shared" si="4"/>
        <v>0.5</v>
      </c>
      <c r="K6" s="8"/>
      <c r="L6" s="8"/>
      <c r="M6" s="8"/>
      <c r="N6" s="8"/>
      <c r="O6" s="8"/>
      <c r="P6" s="8"/>
      <c r="Q6" s="8"/>
    </row>
    <row r="7" spans="1:17" x14ac:dyDescent="0.25">
      <c r="A7" s="5">
        <v>6</v>
      </c>
      <c r="B7" s="5">
        <v>130</v>
      </c>
      <c r="C7" s="5">
        <v>12</v>
      </c>
      <c r="D7" s="7">
        <f t="shared" si="0"/>
        <v>7</v>
      </c>
      <c r="E7" s="7">
        <f t="shared" si="1"/>
        <v>9</v>
      </c>
      <c r="F7" s="7">
        <f t="shared" si="2"/>
        <v>4</v>
      </c>
      <c r="H7" s="8"/>
      <c r="I7" s="8"/>
      <c r="J7" s="8"/>
      <c r="K7" s="8"/>
      <c r="L7" s="8"/>
      <c r="M7" s="8"/>
      <c r="N7" s="8"/>
      <c r="O7" s="8"/>
      <c r="P7" s="8"/>
      <c r="Q7" s="8"/>
    </row>
    <row r="8" spans="1:17" x14ac:dyDescent="0.25">
      <c r="A8" s="5">
        <v>7</v>
      </c>
      <c r="B8" s="5">
        <v>150</v>
      </c>
      <c r="C8" s="5">
        <v>14</v>
      </c>
      <c r="D8" s="7">
        <f t="shared" si="0"/>
        <v>1.5</v>
      </c>
      <c r="E8" s="7">
        <f t="shared" si="1"/>
        <v>1.5</v>
      </c>
      <c r="F8" s="7">
        <f t="shared" si="2"/>
        <v>0</v>
      </c>
    </row>
    <row r="9" spans="1:17" x14ac:dyDescent="0.25">
      <c r="A9" s="5">
        <v>8</v>
      </c>
      <c r="B9" s="5">
        <v>150</v>
      </c>
      <c r="C9" s="5">
        <v>13</v>
      </c>
      <c r="D9" s="7">
        <f t="shared" si="0"/>
        <v>1.5</v>
      </c>
      <c r="E9" s="7">
        <f t="shared" si="1"/>
        <v>5.5</v>
      </c>
      <c r="F9" s="7">
        <f t="shared" si="2"/>
        <v>16</v>
      </c>
    </row>
    <row r="10" spans="1:17" x14ac:dyDescent="0.25">
      <c r="A10" s="5">
        <v>9</v>
      </c>
      <c r="B10" s="5">
        <v>120</v>
      </c>
      <c r="C10" s="5">
        <v>14</v>
      </c>
      <c r="D10" s="7">
        <f t="shared" si="0"/>
        <v>8.5</v>
      </c>
      <c r="E10" s="7">
        <f t="shared" si="1"/>
        <v>1.5</v>
      </c>
      <c r="F10" s="7">
        <f t="shared" si="2"/>
        <v>49</v>
      </c>
    </row>
    <row r="11" spans="1:17" x14ac:dyDescent="0.25">
      <c r="A11" s="5">
        <v>10</v>
      </c>
      <c r="B11" s="5">
        <v>120</v>
      </c>
      <c r="C11" s="5">
        <v>13</v>
      </c>
      <c r="D11" s="7">
        <f t="shared" si="0"/>
        <v>8.5</v>
      </c>
      <c r="E11" s="7">
        <f t="shared" si="1"/>
        <v>5.5</v>
      </c>
      <c r="F11" s="7">
        <f t="shared" si="2"/>
        <v>9</v>
      </c>
    </row>
    <row r="12" spans="1:17" x14ac:dyDescent="0.25">
      <c r="A12" s="8"/>
      <c r="B12" s="8"/>
      <c r="C12" s="7" t="s">
        <v>17</v>
      </c>
      <c r="D12" s="7">
        <f>SUM(D2:D11)</f>
        <v>55</v>
      </c>
      <c r="E12" s="7">
        <f>SUM(E2:E11)</f>
        <v>55</v>
      </c>
      <c r="F12" s="7">
        <f>SUM(F2:F11)</f>
        <v>82</v>
      </c>
      <c r="G12" s="8"/>
      <c r="J12" s="1">
        <f>SUM(J2:J6)</f>
        <v>6</v>
      </c>
      <c r="M12" s="1">
        <f>SUM(M2:M6)</f>
        <v>18</v>
      </c>
    </row>
    <row r="13" spans="1:17" x14ac:dyDescent="0.25">
      <c r="A13" s="8"/>
      <c r="B13" s="8"/>
      <c r="C13" s="8"/>
      <c r="D13" s="8"/>
      <c r="E13" s="8"/>
      <c r="F13" s="8"/>
      <c r="G13" s="8"/>
    </row>
    <row r="14" spans="1:17" x14ac:dyDescent="0.25">
      <c r="A14" s="8"/>
      <c r="B14" s="8"/>
      <c r="C14" s="8">
        <f>1-6*(F12+J12+M12)/(A11-1)/A11/(A11+1)</f>
        <v>0.35757575757575755</v>
      </c>
      <c r="D14" s="8"/>
      <c r="E14" s="8"/>
      <c r="F14" s="8"/>
      <c r="G14" s="8"/>
    </row>
    <row r="15" spans="1:17" x14ac:dyDescent="0.25">
      <c r="A15" s="8"/>
      <c r="B15" s="8"/>
      <c r="C15" s="8"/>
      <c r="D15" s="8"/>
      <c r="E15" s="8"/>
      <c r="F15" s="8"/>
      <c r="G15" s="8"/>
    </row>
    <row r="16" spans="1:17" x14ac:dyDescent="0.25">
      <c r="A16" s="8"/>
      <c r="B16" s="9" t="s">
        <v>18</v>
      </c>
      <c r="C16" s="10"/>
      <c r="D16" s="8"/>
      <c r="E16" s="8"/>
      <c r="F16" s="8"/>
      <c r="G16" s="8"/>
    </row>
    <row r="17" spans="1:7" x14ac:dyDescent="0.25">
      <c r="A17" s="8"/>
      <c r="B17" s="8"/>
      <c r="C17" s="8"/>
      <c r="D17" s="8"/>
      <c r="E17" s="8"/>
      <c r="F17" s="8"/>
      <c r="G17" s="8"/>
    </row>
    <row r="18" spans="1:7" x14ac:dyDescent="0.25">
      <c r="A18" s="8"/>
      <c r="B18" s="8"/>
      <c r="C18" s="8"/>
      <c r="D18" s="8"/>
      <c r="E18" s="8"/>
      <c r="F18" s="8"/>
      <c r="G18" s="8"/>
    </row>
    <row r="19" spans="1:7" x14ac:dyDescent="0.25">
      <c r="A19" s="8"/>
      <c r="B19" s="8"/>
      <c r="C19" s="8"/>
      <c r="D19" s="8"/>
      <c r="E19" s="8"/>
      <c r="F19" s="8"/>
      <c r="G19" s="8"/>
    </row>
    <row r="20" spans="1:7" x14ac:dyDescent="0.25">
      <c r="A20" s="8"/>
      <c r="B20" s="8"/>
      <c r="C20" s="8"/>
      <c r="D20" s="8"/>
      <c r="E20" s="8"/>
      <c r="F20" s="8"/>
      <c r="G20" s="8"/>
    </row>
    <row r="21" spans="1:7" x14ac:dyDescent="0.25">
      <c r="A21" s="8"/>
      <c r="B21" s="8"/>
      <c r="C21" s="8"/>
      <c r="D21" s="8"/>
      <c r="E21" s="8"/>
      <c r="F21" s="8"/>
      <c r="G21" s="8"/>
    </row>
    <row r="22" spans="1:7" x14ac:dyDescent="0.25">
      <c r="A22" s="8"/>
      <c r="B22" s="8"/>
      <c r="C22" s="8"/>
      <c r="D22" s="8"/>
      <c r="E22" s="8"/>
      <c r="F22" s="8"/>
      <c r="G22" s="8"/>
    </row>
    <row r="23" spans="1:7" x14ac:dyDescent="0.25">
      <c r="A23" s="8"/>
      <c r="B23" s="8"/>
      <c r="C23" s="8"/>
      <c r="D23" s="8"/>
      <c r="E23" s="8"/>
      <c r="F23" s="8"/>
      <c r="G23" s="8"/>
    </row>
    <row r="24" spans="1:7" x14ac:dyDescent="0.25">
      <c r="A24" s="8"/>
      <c r="B24" s="8"/>
      <c r="C24" s="8"/>
      <c r="D24" s="8"/>
      <c r="E24" s="8"/>
      <c r="F24" s="8"/>
      <c r="G24" s="8"/>
    </row>
  </sheetData>
  <mergeCells count="1">
    <mergeCell ref="B16:C16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topLeftCell="D1" zoomScale="80" zoomScaleNormal="80" workbookViewId="0">
      <selection activeCell="C32" sqref="C32"/>
    </sheetView>
  </sheetViews>
  <sheetFormatPr defaultRowHeight="12.75" x14ac:dyDescent="0.2"/>
  <cols>
    <col min="1" max="2" width="9.140625" style="8"/>
    <col min="3" max="3" width="18.140625" style="8" customWidth="1"/>
    <col min="4" max="4" width="16.28515625" style="8" customWidth="1"/>
    <col min="5" max="5" width="16.85546875" style="8" customWidth="1"/>
    <col min="6" max="8" width="9.140625" style="8"/>
    <col min="9" max="9" width="11.28515625" style="8" customWidth="1"/>
    <col min="10" max="10" width="12.28515625" style="8" customWidth="1"/>
    <col min="11" max="12" width="9.140625" style="8"/>
    <col min="13" max="13" width="14.5703125" style="8" customWidth="1"/>
    <col min="14" max="14" width="9.140625" style="8"/>
    <col min="15" max="15" width="16.28515625" style="8" customWidth="1"/>
    <col min="16" max="16" width="9.140625" style="8"/>
    <col min="17" max="17" width="14.5703125" style="8" customWidth="1"/>
    <col min="18" max="16384" width="9.140625" style="8"/>
  </cols>
  <sheetData>
    <row r="1" spans="1:17" ht="89.25" x14ac:dyDescent="0.2">
      <c r="A1" s="6" t="s">
        <v>16</v>
      </c>
      <c r="B1" s="16" t="s">
        <v>21</v>
      </c>
      <c r="C1" s="16" t="s">
        <v>22</v>
      </c>
      <c r="D1" s="6" t="s">
        <v>23</v>
      </c>
      <c r="E1" s="12" t="s">
        <v>24</v>
      </c>
      <c r="F1" s="6" t="s">
        <v>12</v>
      </c>
      <c r="H1" s="16" t="s">
        <v>21</v>
      </c>
      <c r="I1" s="6" t="s">
        <v>13</v>
      </c>
      <c r="J1" s="6" t="s">
        <v>14</v>
      </c>
      <c r="K1" s="16" t="s">
        <v>22</v>
      </c>
      <c r="L1" s="6" t="s">
        <v>13</v>
      </c>
      <c r="M1" s="6" t="s">
        <v>14</v>
      </c>
      <c r="O1" s="7" t="s">
        <v>6</v>
      </c>
      <c r="Q1" s="6" t="s">
        <v>15</v>
      </c>
    </row>
    <row r="2" spans="1:17" x14ac:dyDescent="0.2">
      <c r="A2" s="7">
        <v>1</v>
      </c>
      <c r="B2" s="17">
        <v>27</v>
      </c>
      <c r="C2" s="17">
        <v>7</v>
      </c>
      <c r="D2" s="7">
        <f>_xlfn.RANK.AVG(B2,$B$2:$B$22)</f>
        <v>15.5</v>
      </c>
      <c r="E2" s="13">
        <f>_xlfn.RANK.AVG(C2,$C$2:$C$22)</f>
        <v>4.5</v>
      </c>
      <c r="F2" s="7">
        <f>(E2-D2)^2</f>
        <v>121</v>
      </c>
      <c r="H2" s="17">
        <v>27</v>
      </c>
      <c r="I2" s="7">
        <f>COUNTIF(B2:B17,H2)</f>
        <v>1</v>
      </c>
      <c r="J2" s="7">
        <f>(I2^3-I2)/12</f>
        <v>0</v>
      </c>
      <c r="K2" s="17">
        <v>7</v>
      </c>
      <c r="L2" s="7">
        <f>COUNTIF($C$2:$C$17,K2)</f>
        <v>2</v>
      </c>
      <c r="M2" s="13">
        <f>(L2^3-L2)/12</f>
        <v>0.5</v>
      </c>
      <c r="O2" s="7">
        <f>COVAR(B2:B22,C2:C22)</f>
        <v>5.8888888888888884</v>
      </c>
      <c r="Q2" s="7">
        <f>PEARSON(B2:B22,C2:C22)</f>
        <v>0.32756634170964399</v>
      </c>
    </row>
    <row r="3" spans="1:17" x14ac:dyDescent="0.2">
      <c r="A3" s="7">
        <v>2</v>
      </c>
      <c r="B3" s="17">
        <v>38</v>
      </c>
      <c r="C3" s="17">
        <v>7</v>
      </c>
      <c r="D3" s="7">
        <f>_xlfn.RANK.AVG(B3,$B$2:$B$22)</f>
        <v>6</v>
      </c>
      <c r="E3" s="13">
        <f t="shared" ref="E3:E22" si="0">_xlfn.RANK.AVG(C3,$C$2:$C$22)</f>
        <v>4.5</v>
      </c>
      <c r="F3" s="7">
        <f t="shared" ref="F3:F22" si="1">(E3-D3)^2</f>
        <v>2.25</v>
      </c>
      <c r="H3" s="17">
        <v>38</v>
      </c>
      <c r="I3" s="7">
        <f>COUNTIF(B2:B17,H3)</f>
        <v>3</v>
      </c>
      <c r="J3" s="7">
        <f t="shared" ref="J3:J14" si="2">(I3^3-I3)/12</f>
        <v>2</v>
      </c>
      <c r="K3" s="17">
        <v>3</v>
      </c>
      <c r="L3" s="7">
        <f t="shared" ref="L3:L15" si="3">COUNTIF($C$2:$C$17,K3)</f>
        <v>2</v>
      </c>
      <c r="M3" s="13">
        <f t="shared" ref="M3:M15" si="4">(L3^3-L3)/12</f>
        <v>0.5</v>
      </c>
      <c r="O3" s="7">
        <f>CORREL(B2:B22,C2:C22)</f>
        <v>0.32756634170964399</v>
      </c>
    </row>
    <row r="4" spans="1:17" x14ac:dyDescent="0.2">
      <c r="A4" s="7">
        <v>3</v>
      </c>
      <c r="B4" s="17">
        <v>34</v>
      </c>
      <c r="C4" s="17">
        <v>3</v>
      </c>
      <c r="D4" s="7">
        <f t="shared" ref="D4:D22" si="5">_xlfn.RANK.AVG(B4,$B$2:$B$22)</f>
        <v>11.5</v>
      </c>
      <c r="E4" s="13">
        <f t="shared" si="0"/>
        <v>16</v>
      </c>
      <c r="F4" s="7">
        <f t="shared" si="1"/>
        <v>20.25</v>
      </c>
      <c r="H4" s="17">
        <v>34</v>
      </c>
      <c r="I4" s="7">
        <f t="shared" ref="I4" si="6">COUNTIF(B4:B19,H4)</f>
        <v>4</v>
      </c>
      <c r="J4" s="7">
        <f t="shared" si="2"/>
        <v>5</v>
      </c>
      <c r="K4" s="17">
        <v>2</v>
      </c>
      <c r="L4" s="7">
        <f t="shared" si="3"/>
        <v>3</v>
      </c>
      <c r="M4" s="13">
        <f t="shared" si="4"/>
        <v>2</v>
      </c>
    </row>
    <row r="5" spans="1:17" x14ac:dyDescent="0.2">
      <c r="A5" s="7">
        <v>4</v>
      </c>
      <c r="B5" s="17">
        <v>24</v>
      </c>
      <c r="C5" s="17">
        <v>2</v>
      </c>
      <c r="D5" s="7">
        <f t="shared" si="5"/>
        <v>18.5</v>
      </c>
      <c r="E5" s="13">
        <f t="shared" si="0"/>
        <v>19</v>
      </c>
      <c r="F5" s="7">
        <f t="shared" si="1"/>
        <v>0.25</v>
      </c>
      <c r="H5" s="17">
        <v>24</v>
      </c>
      <c r="I5" s="7">
        <f>COUNTIF(B2:B17,H5)</f>
        <v>2</v>
      </c>
      <c r="J5" s="7">
        <f t="shared" si="2"/>
        <v>0.5</v>
      </c>
      <c r="K5" s="17">
        <v>5</v>
      </c>
      <c r="L5" s="7">
        <f t="shared" si="3"/>
        <v>4</v>
      </c>
      <c r="M5" s="13">
        <f t="shared" si="4"/>
        <v>5</v>
      </c>
    </row>
    <row r="6" spans="1:17" x14ac:dyDescent="0.2">
      <c r="A6" s="7">
        <v>5</v>
      </c>
      <c r="B6" s="17">
        <v>34</v>
      </c>
      <c r="C6" s="17">
        <v>3</v>
      </c>
      <c r="D6" s="7">
        <f t="shared" si="5"/>
        <v>11.5</v>
      </c>
      <c r="E6" s="13">
        <f t="shared" si="0"/>
        <v>16</v>
      </c>
      <c r="F6" s="7">
        <f t="shared" si="1"/>
        <v>20.25</v>
      </c>
      <c r="H6" s="17">
        <v>22</v>
      </c>
      <c r="I6" s="7">
        <f>COUNTIF(B2:B17,H6)</f>
        <v>1</v>
      </c>
      <c r="J6" s="7">
        <f t="shared" si="2"/>
        <v>0</v>
      </c>
      <c r="K6" s="17">
        <v>4</v>
      </c>
      <c r="L6" s="7">
        <f t="shared" si="3"/>
        <v>3</v>
      </c>
      <c r="M6" s="13">
        <f t="shared" si="4"/>
        <v>2</v>
      </c>
    </row>
    <row r="7" spans="1:17" x14ac:dyDescent="0.2">
      <c r="A7" s="7">
        <v>6</v>
      </c>
      <c r="B7" s="17">
        <v>22</v>
      </c>
      <c r="C7" s="17">
        <v>5</v>
      </c>
      <c r="D7" s="7">
        <f t="shared" si="5"/>
        <v>21</v>
      </c>
      <c r="E7" s="13">
        <f t="shared" si="0"/>
        <v>7.5</v>
      </c>
      <c r="F7" s="7">
        <f t="shared" si="1"/>
        <v>182.25</v>
      </c>
      <c r="H7" s="17">
        <v>42</v>
      </c>
      <c r="I7" s="7">
        <f>COUNTIF(B2:B17,H7)</f>
        <v>1</v>
      </c>
      <c r="J7" s="7">
        <f t="shared" si="2"/>
        <v>0</v>
      </c>
      <c r="K7" s="17">
        <v>8</v>
      </c>
      <c r="L7" s="7">
        <f t="shared" si="3"/>
        <v>1</v>
      </c>
      <c r="M7" s="13">
        <f t="shared" si="4"/>
        <v>0</v>
      </c>
    </row>
    <row r="8" spans="1:17" x14ac:dyDescent="0.2">
      <c r="A8" s="7">
        <v>7</v>
      </c>
      <c r="B8" s="17">
        <v>42</v>
      </c>
      <c r="C8" s="17">
        <v>2</v>
      </c>
      <c r="D8" s="7">
        <f t="shared" si="5"/>
        <v>3</v>
      </c>
      <c r="E8" s="13">
        <f t="shared" si="0"/>
        <v>19</v>
      </c>
      <c r="F8" s="7">
        <f t="shared" si="1"/>
        <v>256</v>
      </c>
      <c r="H8" s="17">
        <v>23</v>
      </c>
      <c r="I8" s="7">
        <f t="shared" ref="I8:I14" si="7">COUNTIF(B3:B18,H8)</f>
        <v>1</v>
      </c>
      <c r="J8" s="7">
        <f t="shared" si="2"/>
        <v>0</v>
      </c>
      <c r="K8" s="17">
        <v>11</v>
      </c>
      <c r="L8" s="7">
        <f t="shared" si="3"/>
        <v>1</v>
      </c>
      <c r="M8" s="13">
        <f t="shared" si="4"/>
        <v>0</v>
      </c>
    </row>
    <row r="9" spans="1:17" x14ac:dyDescent="0.2">
      <c r="A9" s="7">
        <v>8</v>
      </c>
      <c r="B9" s="17">
        <v>23</v>
      </c>
      <c r="C9" s="17">
        <v>5</v>
      </c>
      <c r="D9" s="7">
        <f t="shared" si="5"/>
        <v>20</v>
      </c>
      <c r="E9" s="13">
        <f t="shared" si="0"/>
        <v>7.5</v>
      </c>
      <c r="F9" s="7">
        <f t="shared" si="1"/>
        <v>156.25</v>
      </c>
      <c r="H9" s="17">
        <v>33</v>
      </c>
      <c r="I9" s="7">
        <f t="shared" si="7"/>
        <v>1</v>
      </c>
      <c r="J9" s="7">
        <f t="shared" si="2"/>
        <v>0</v>
      </c>
      <c r="K9" s="17">
        <v>1</v>
      </c>
      <c r="L9" s="7">
        <f t="shared" si="3"/>
        <v>0</v>
      </c>
      <c r="M9" s="13">
        <f t="shared" si="4"/>
        <v>0</v>
      </c>
    </row>
    <row r="10" spans="1:17" x14ac:dyDescent="0.2">
      <c r="A10" s="7">
        <v>9</v>
      </c>
      <c r="B10" s="17">
        <v>33</v>
      </c>
      <c r="C10" s="17">
        <v>2</v>
      </c>
      <c r="D10" s="7">
        <f t="shared" si="5"/>
        <v>14</v>
      </c>
      <c r="E10" s="13">
        <f t="shared" si="0"/>
        <v>19</v>
      </c>
      <c r="F10" s="7">
        <f t="shared" si="1"/>
        <v>25</v>
      </c>
      <c r="H10" s="17">
        <v>26</v>
      </c>
      <c r="I10" s="7">
        <f t="shared" si="7"/>
        <v>1</v>
      </c>
      <c r="J10" s="7">
        <f t="shared" si="2"/>
        <v>0</v>
      </c>
      <c r="K10" s="17">
        <v>9</v>
      </c>
      <c r="L10" s="7">
        <f t="shared" si="3"/>
        <v>0</v>
      </c>
      <c r="M10" s="13">
        <f t="shared" si="4"/>
        <v>0</v>
      </c>
    </row>
    <row r="11" spans="1:17" ht="15" x14ac:dyDescent="0.25">
      <c r="A11" s="7">
        <v>10</v>
      </c>
      <c r="B11" s="17">
        <v>26</v>
      </c>
      <c r="C11" s="17">
        <v>4</v>
      </c>
      <c r="D11" s="7">
        <f t="shared" si="5"/>
        <v>17</v>
      </c>
      <c r="E11" s="13">
        <f t="shared" si="0"/>
        <v>12</v>
      </c>
      <c r="F11" s="7">
        <f t="shared" si="1"/>
        <v>25</v>
      </c>
      <c r="H11" s="17">
        <v>36</v>
      </c>
      <c r="I11" s="7">
        <f t="shared" si="7"/>
        <v>2</v>
      </c>
      <c r="J11" s="7">
        <f t="shared" si="2"/>
        <v>0.5</v>
      </c>
      <c r="K11"/>
      <c r="M11" s="11"/>
    </row>
    <row r="12" spans="1:17" ht="15" x14ac:dyDescent="0.25">
      <c r="A12" s="7">
        <v>11</v>
      </c>
      <c r="B12" s="17">
        <v>24</v>
      </c>
      <c r="C12" s="17">
        <v>4</v>
      </c>
      <c r="D12" s="7">
        <f t="shared" si="5"/>
        <v>18.5</v>
      </c>
      <c r="E12" s="13">
        <f t="shared" si="0"/>
        <v>12</v>
      </c>
      <c r="F12" s="7">
        <f t="shared" si="1"/>
        <v>42.25</v>
      </c>
      <c r="H12" s="17">
        <v>45</v>
      </c>
      <c r="I12" s="7">
        <f t="shared" si="7"/>
        <v>1</v>
      </c>
      <c r="J12" s="7">
        <f t="shared" si="2"/>
        <v>0</v>
      </c>
      <c r="K12"/>
      <c r="M12" s="11"/>
    </row>
    <row r="13" spans="1:17" ht="15" x14ac:dyDescent="0.25">
      <c r="A13" s="7">
        <v>12</v>
      </c>
      <c r="B13" s="17">
        <v>36</v>
      </c>
      <c r="C13" s="17">
        <v>8</v>
      </c>
      <c r="D13" s="7">
        <f t="shared" si="5"/>
        <v>8.5</v>
      </c>
      <c r="E13" s="13">
        <f t="shared" si="0"/>
        <v>3</v>
      </c>
      <c r="F13" s="7">
        <f t="shared" si="1"/>
        <v>30.25</v>
      </c>
      <c r="H13" s="17">
        <v>40</v>
      </c>
      <c r="I13" s="7">
        <f t="shared" si="7"/>
        <v>1</v>
      </c>
      <c r="J13" s="7">
        <f t="shared" si="2"/>
        <v>0</v>
      </c>
      <c r="K13"/>
      <c r="M13" s="11"/>
    </row>
    <row r="14" spans="1:17" ht="15" x14ac:dyDescent="0.25">
      <c r="A14" s="7">
        <v>13</v>
      </c>
      <c r="B14" s="17">
        <v>34</v>
      </c>
      <c r="C14" s="17">
        <v>5</v>
      </c>
      <c r="D14" s="7">
        <f t="shared" si="5"/>
        <v>11.5</v>
      </c>
      <c r="E14" s="13">
        <f t="shared" si="0"/>
        <v>7.5</v>
      </c>
      <c r="F14" s="7">
        <f t="shared" si="1"/>
        <v>16</v>
      </c>
      <c r="H14" s="17">
        <v>49</v>
      </c>
      <c r="I14" s="7">
        <f t="shared" si="7"/>
        <v>1</v>
      </c>
      <c r="J14" s="7">
        <f t="shared" si="2"/>
        <v>0</v>
      </c>
      <c r="K14"/>
      <c r="M14" s="11"/>
    </row>
    <row r="15" spans="1:17" ht="15" x14ac:dyDescent="0.25">
      <c r="A15" s="7">
        <v>14</v>
      </c>
      <c r="B15" s="17">
        <v>38</v>
      </c>
      <c r="C15" s="17">
        <v>4</v>
      </c>
      <c r="D15" s="7">
        <f t="shared" si="5"/>
        <v>6</v>
      </c>
      <c r="E15" s="13">
        <f t="shared" si="0"/>
        <v>12</v>
      </c>
      <c r="F15" s="7">
        <f t="shared" si="1"/>
        <v>36</v>
      </c>
      <c r="K15"/>
      <c r="M15" s="11"/>
    </row>
    <row r="16" spans="1:17" ht="15" x14ac:dyDescent="0.25">
      <c r="A16" s="7">
        <v>15</v>
      </c>
      <c r="B16" s="17">
        <v>45</v>
      </c>
      <c r="C16" s="17">
        <v>5</v>
      </c>
      <c r="D16" s="7">
        <f t="shared" si="5"/>
        <v>2</v>
      </c>
      <c r="E16" s="13">
        <f t="shared" si="0"/>
        <v>7.5</v>
      </c>
      <c r="F16" s="7">
        <f t="shared" si="1"/>
        <v>30.25</v>
      </c>
      <c r="H16"/>
      <c r="K16"/>
    </row>
    <row r="17" spans="1:13" ht="15" x14ac:dyDescent="0.25">
      <c r="A17" s="7">
        <v>16</v>
      </c>
      <c r="B17" s="17">
        <v>38</v>
      </c>
      <c r="C17" s="17">
        <v>11</v>
      </c>
      <c r="D17" s="7">
        <f t="shared" si="5"/>
        <v>6</v>
      </c>
      <c r="E17" s="13">
        <f t="shared" si="0"/>
        <v>1</v>
      </c>
      <c r="F17" s="7">
        <f t="shared" si="1"/>
        <v>25</v>
      </c>
      <c r="H17"/>
      <c r="K17"/>
    </row>
    <row r="18" spans="1:13" ht="15" x14ac:dyDescent="0.25">
      <c r="A18" s="7">
        <v>17</v>
      </c>
      <c r="B18" s="17">
        <v>36</v>
      </c>
      <c r="C18" s="17">
        <v>4</v>
      </c>
      <c r="D18" s="7">
        <f t="shared" si="5"/>
        <v>8.5</v>
      </c>
      <c r="E18" s="13">
        <f t="shared" si="0"/>
        <v>12</v>
      </c>
      <c r="F18" s="7">
        <f t="shared" si="1"/>
        <v>12.25</v>
      </c>
      <c r="H18"/>
      <c r="K18"/>
    </row>
    <row r="19" spans="1:13" ht="15" x14ac:dyDescent="0.25">
      <c r="A19" s="7">
        <v>18</v>
      </c>
      <c r="B19" s="17">
        <v>34</v>
      </c>
      <c r="C19" s="17">
        <v>3</v>
      </c>
      <c r="D19" s="7">
        <f t="shared" si="5"/>
        <v>11.5</v>
      </c>
      <c r="E19" s="13">
        <f t="shared" si="0"/>
        <v>16</v>
      </c>
      <c r="F19" s="7">
        <f t="shared" si="1"/>
        <v>20.25</v>
      </c>
      <c r="H19"/>
      <c r="K19"/>
    </row>
    <row r="20" spans="1:13" ht="15" x14ac:dyDescent="0.25">
      <c r="A20" s="7">
        <v>19</v>
      </c>
      <c r="B20" s="17">
        <v>40</v>
      </c>
      <c r="C20" s="17">
        <v>4</v>
      </c>
      <c r="D20" s="7">
        <f t="shared" si="5"/>
        <v>4</v>
      </c>
      <c r="E20" s="13">
        <f t="shared" si="0"/>
        <v>12</v>
      </c>
      <c r="F20" s="7">
        <f t="shared" si="1"/>
        <v>64</v>
      </c>
      <c r="H20"/>
      <c r="K20"/>
    </row>
    <row r="21" spans="1:13" ht="15" x14ac:dyDescent="0.25">
      <c r="A21" s="7">
        <v>20</v>
      </c>
      <c r="B21" s="17">
        <v>27</v>
      </c>
      <c r="C21" s="17">
        <v>1</v>
      </c>
      <c r="D21" s="7">
        <f t="shared" si="5"/>
        <v>15.5</v>
      </c>
      <c r="E21" s="13">
        <f t="shared" si="0"/>
        <v>21</v>
      </c>
      <c r="F21" s="7">
        <f t="shared" si="1"/>
        <v>30.25</v>
      </c>
      <c r="H21"/>
      <c r="K21"/>
    </row>
    <row r="22" spans="1:13" ht="15" x14ac:dyDescent="0.25">
      <c r="A22" s="7">
        <v>21</v>
      </c>
      <c r="B22" s="17">
        <v>49</v>
      </c>
      <c r="C22" s="17">
        <v>9</v>
      </c>
      <c r="D22" s="7">
        <f t="shared" si="5"/>
        <v>1</v>
      </c>
      <c r="E22" s="13">
        <f t="shared" si="0"/>
        <v>2</v>
      </c>
      <c r="F22" s="7">
        <f t="shared" si="1"/>
        <v>1</v>
      </c>
      <c r="H22"/>
      <c r="K22"/>
    </row>
    <row r="23" spans="1:13" ht="15" x14ac:dyDescent="0.25">
      <c r="C23" s="6" t="s">
        <v>17</v>
      </c>
      <c r="D23" s="7">
        <f>SUM(D2:D17)</f>
        <v>190.5</v>
      </c>
      <c r="E23" s="13">
        <f>SUM(E2:E17)</f>
        <v>168</v>
      </c>
      <c r="F23" s="7">
        <f>SUM(F2:F17)</f>
        <v>988.25</v>
      </c>
      <c r="H23"/>
      <c r="J23" s="7">
        <f>SUM(J2:J7)</f>
        <v>7.5</v>
      </c>
      <c r="M23" s="13">
        <f>SUM(M2:M15)</f>
        <v>10</v>
      </c>
    </row>
    <row r="24" spans="1:13" ht="15" x14ac:dyDescent="0.25">
      <c r="H24"/>
    </row>
    <row r="25" spans="1:13" ht="15" x14ac:dyDescent="0.25">
      <c r="H25"/>
    </row>
    <row r="26" spans="1:13" ht="26.25" x14ac:dyDescent="0.25">
      <c r="B26" s="6" t="s">
        <v>19</v>
      </c>
      <c r="C26" s="7">
        <f>1-6*(F23+J23+M23)/(A22-1)/A22/(A22+1)</f>
        <v>0.34691558441558434</v>
      </c>
      <c r="H26"/>
    </row>
    <row r="27" spans="1:13" ht="15" x14ac:dyDescent="0.25">
      <c r="H27"/>
    </row>
    <row r="28" spans="1:13" ht="15" x14ac:dyDescent="0.25">
      <c r="H28"/>
    </row>
    <row r="29" spans="1:13" ht="15" x14ac:dyDescent="0.25">
      <c r="A29" s="14" t="s">
        <v>20</v>
      </c>
      <c r="B29" s="14"/>
      <c r="C29" s="14"/>
      <c r="D29" s="14"/>
      <c r="E29" s="14"/>
      <c r="F29" s="15"/>
      <c r="G29" s="15"/>
      <c r="H29"/>
      <c r="I29" s="15"/>
    </row>
  </sheetData>
  <mergeCells count="1">
    <mergeCell ref="A29:E29"/>
  </mergeCells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индивидуальное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2020-01-29T10:47:41Z</dcterms:modified>
</cp:coreProperties>
</file>