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Projects\Jupyter\UNIGE_OR\Final Project P-Median\"/>
    </mc:Choice>
  </mc:AlternateContent>
  <xr:revisionPtr revIDLastSave="0" documentId="13_ncr:1_{F3E5A370-6E2D-4774-BE0C-16A9508A38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1" sheetId="4" r:id="rId1"/>
    <sheet name="Heuristic" sheetId="9" r:id="rId2"/>
    <sheet name="p2" sheetId="6" r:id="rId3"/>
    <sheet name="p3" sheetId="7" r:id="rId4"/>
    <sheet name="p4" sheetId="8" r:id="rId5"/>
  </sheets>
  <definedNames>
    <definedName name="solver_adj" localSheetId="0" hidden="1">'p1'!$Q$3:$Q$12,'p1'!$B$18:$M$27</definedName>
    <definedName name="solver_adj" localSheetId="2" hidden="1">'p2'!$Q$3:$Q$12,'p2'!$B$18:$M$27</definedName>
    <definedName name="solver_adj" localSheetId="3" hidden="1">'p3'!$Q$3:$Q$12,'p3'!$B$18:$M$27</definedName>
    <definedName name="solver_adj" localSheetId="4" hidden="1">'p4'!$Q$3:$Q$12,'p4'!$B$18:$M$27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'p1'!$B$18:$M$27</definedName>
    <definedName name="solver_lhs1" localSheetId="2" hidden="1">'p2'!$B$18:$M$27</definedName>
    <definedName name="solver_lhs1" localSheetId="3" hidden="1">'p3'!$B$18:$M$27</definedName>
    <definedName name="solver_lhs1" localSheetId="4" hidden="1">'p4'!$B$18:$M$27</definedName>
    <definedName name="solver_lhs2" localSheetId="0" hidden="1">'p1'!$B$30:$M$30</definedName>
    <definedName name="solver_lhs2" localSheetId="2" hidden="1">'p2'!$B$30:$M$30</definedName>
    <definedName name="solver_lhs2" localSheetId="3" hidden="1">'p3'!$B$30:$M$30</definedName>
    <definedName name="solver_lhs2" localSheetId="4" hidden="1">'p4'!$B$30:$M$30</definedName>
    <definedName name="solver_lhs3" localSheetId="0" hidden="1">'p1'!$O$18:$O$27</definedName>
    <definedName name="solver_lhs3" localSheetId="2" hidden="1">'p2'!$O$18:$O$27</definedName>
    <definedName name="solver_lhs3" localSheetId="3" hidden="1">'p3'!$O$18:$O$27</definedName>
    <definedName name="solver_lhs3" localSheetId="4" hidden="1">'p4'!$O$18:$O$27</definedName>
    <definedName name="solver_lhs4" localSheetId="0" hidden="1">'p1'!$O$32</definedName>
    <definedName name="solver_lhs4" localSheetId="2" hidden="1">'p2'!$O$32</definedName>
    <definedName name="solver_lhs4" localSheetId="3" hidden="1">'p3'!$O$32</definedName>
    <definedName name="solver_lhs4" localSheetId="4" hidden="1">'p4'!$O$32</definedName>
    <definedName name="solver_lhs5" localSheetId="0" hidden="1">'p1'!$Q$3:$Q$12</definedName>
    <definedName name="solver_lhs5" localSheetId="2" hidden="1">'p2'!$Q$3:$Q$12</definedName>
    <definedName name="solver_lhs5" localSheetId="3" hidden="1">'p3'!$Q$3:$Q$12</definedName>
    <definedName name="solver_lhs5" localSheetId="4" hidden="1">'p4'!$Q$3:$Q$12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5</definedName>
    <definedName name="solver_num" localSheetId="2" hidden="1">5</definedName>
    <definedName name="solver_num" localSheetId="3" hidden="1">5</definedName>
    <definedName name="solver_num" localSheetId="4" hidden="1">5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'p1'!$U$15</definedName>
    <definedName name="solver_opt" localSheetId="2" hidden="1">'p2'!$U$15</definedName>
    <definedName name="solver_opt" localSheetId="3" hidden="1">'p3'!$U$15</definedName>
    <definedName name="solver_opt" localSheetId="4" hidden="1">'p4'!$U$15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0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5" localSheetId="0" hidden="1">5</definedName>
    <definedName name="solver_rel5" localSheetId="2" hidden="1">5</definedName>
    <definedName name="solver_rel5" localSheetId="3" hidden="1">5</definedName>
    <definedName name="solver_rel5" localSheetId="4" hidden="1">5</definedName>
    <definedName name="solver_rhs1" localSheetId="0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2" localSheetId="0" hidden="1">'p1'!$B$32:$M$32</definedName>
    <definedName name="solver_rhs2" localSheetId="2" hidden="1">'p2'!$B$32:$M$32</definedName>
    <definedName name="solver_rhs2" localSheetId="3" hidden="1">'p3'!$B$32:$M$32</definedName>
    <definedName name="solver_rhs2" localSheetId="4" hidden="1">'p4'!$B$32:$M$32</definedName>
    <definedName name="solver_rhs3" localSheetId="0" hidden="1">'p1'!$Q$18:$Q$27</definedName>
    <definedName name="solver_rhs3" localSheetId="2" hidden="1">'p2'!$Q$18:$Q$27</definedName>
    <definedName name="solver_rhs3" localSheetId="3" hidden="1">'p3'!$Q$18:$Q$27</definedName>
    <definedName name="solver_rhs3" localSheetId="4" hidden="1">'p4'!$Q$18:$Q$27</definedName>
    <definedName name="solver_rhs4" localSheetId="0" hidden="1">'p1'!$Q$32</definedName>
    <definedName name="solver_rhs4" localSheetId="2" hidden="1">'p2'!$Q$32</definedName>
    <definedName name="solver_rhs4" localSheetId="3" hidden="1">'p3'!$Q$32</definedName>
    <definedName name="solver_rhs4" localSheetId="4" hidden="1">'p4'!$Q$32</definedName>
    <definedName name="solver_rhs5" localSheetId="0" hidden="1">"binary"</definedName>
    <definedName name="solver_rhs5" localSheetId="2" hidden="1">"binary"</definedName>
    <definedName name="solver_rhs5" localSheetId="3" hidden="1">"binary"</definedName>
    <definedName name="solver_rhs5" localSheetId="4" hidden="1">"binary"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9" l="1"/>
  <c r="C38" i="9"/>
  <c r="D38" i="9"/>
  <c r="E38" i="9"/>
  <c r="F38" i="9"/>
  <c r="G38" i="9"/>
  <c r="H38" i="9"/>
  <c r="I38" i="9"/>
  <c r="J38" i="9"/>
  <c r="K38" i="9"/>
  <c r="L38" i="9"/>
  <c r="M38" i="9"/>
  <c r="B38" i="9"/>
  <c r="C37" i="9"/>
  <c r="D37" i="9"/>
  <c r="E37" i="9"/>
  <c r="F37" i="9"/>
  <c r="G37" i="9"/>
  <c r="H37" i="9"/>
  <c r="I37" i="9"/>
  <c r="J37" i="9"/>
  <c r="K37" i="9"/>
  <c r="L37" i="9"/>
  <c r="M37" i="9"/>
  <c r="B37" i="9"/>
  <c r="C36" i="9"/>
  <c r="D36" i="9"/>
  <c r="E36" i="9"/>
  <c r="F36" i="9"/>
  <c r="G36" i="9"/>
  <c r="H36" i="9"/>
  <c r="I36" i="9"/>
  <c r="J36" i="9"/>
  <c r="K36" i="9"/>
  <c r="L36" i="9"/>
  <c r="M36" i="9"/>
  <c r="Q36" i="9" s="1"/>
  <c r="B36" i="9"/>
  <c r="C35" i="9"/>
  <c r="D35" i="9"/>
  <c r="E35" i="9"/>
  <c r="F35" i="9"/>
  <c r="G35" i="9"/>
  <c r="H35" i="9"/>
  <c r="I35" i="9"/>
  <c r="J35" i="9"/>
  <c r="K35" i="9"/>
  <c r="L35" i="9"/>
  <c r="M35" i="9"/>
  <c r="B35" i="9"/>
  <c r="C34" i="9"/>
  <c r="D34" i="9"/>
  <c r="E34" i="9"/>
  <c r="F34" i="9"/>
  <c r="G34" i="9"/>
  <c r="H34" i="9"/>
  <c r="I34" i="9"/>
  <c r="J34" i="9"/>
  <c r="K34" i="9"/>
  <c r="L34" i="9"/>
  <c r="M34" i="9"/>
  <c r="B34" i="9"/>
  <c r="C33" i="9"/>
  <c r="D33" i="9"/>
  <c r="E33" i="9"/>
  <c r="F33" i="9"/>
  <c r="Q33" i="9" s="1"/>
  <c r="G33" i="9"/>
  <c r="H33" i="9"/>
  <c r="I33" i="9"/>
  <c r="J33" i="9"/>
  <c r="K33" i="9"/>
  <c r="L33" i="9"/>
  <c r="M33" i="9"/>
  <c r="B33" i="9"/>
  <c r="C32" i="9"/>
  <c r="D32" i="9"/>
  <c r="E32" i="9"/>
  <c r="F32" i="9"/>
  <c r="G32" i="9"/>
  <c r="H32" i="9"/>
  <c r="I32" i="9"/>
  <c r="J32" i="9"/>
  <c r="K32" i="9"/>
  <c r="L32" i="9"/>
  <c r="M32" i="9"/>
  <c r="B32" i="9"/>
  <c r="B30" i="9"/>
  <c r="C30" i="9"/>
  <c r="D30" i="9"/>
  <c r="E30" i="9"/>
  <c r="F30" i="9"/>
  <c r="G30" i="9"/>
  <c r="H30" i="9"/>
  <c r="I30" i="9"/>
  <c r="J30" i="9"/>
  <c r="K30" i="9"/>
  <c r="L30" i="9"/>
  <c r="M30" i="9"/>
  <c r="Q31" i="9"/>
  <c r="Q29" i="9"/>
  <c r="Q17" i="9"/>
  <c r="Q18" i="9"/>
  <c r="Q19" i="9"/>
  <c r="Q20" i="9"/>
  <c r="Q21" i="9"/>
  <c r="Q22" i="9"/>
  <c r="Q23" i="9"/>
  <c r="Q24" i="9"/>
  <c r="Q25" i="9"/>
  <c r="Q16" i="9"/>
  <c r="C25" i="9"/>
  <c r="D25" i="9"/>
  <c r="E25" i="9"/>
  <c r="F25" i="9"/>
  <c r="G25" i="9"/>
  <c r="H25" i="9"/>
  <c r="I25" i="9"/>
  <c r="J25" i="9"/>
  <c r="K25" i="9"/>
  <c r="L25" i="9"/>
  <c r="M25" i="9"/>
  <c r="B25" i="9"/>
  <c r="C24" i="9"/>
  <c r="D24" i="9"/>
  <c r="E24" i="9"/>
  <c r="F24" i="9"/>
  <c r="G24" i="9"/>
  <c r="H24" i="9"/>
  <c r="I24" i="9"/>
  <c r="J24" i="9"/>
  <c r="K24" i="9"/>
  <c r="L24" i="9"/>
  <c r="M24" i="9"/>
  <c r="B24" i="9"/>
  <c r="C23" i="9"/>
  <c r="D23" i="9"/>
  <c r="E23" i="9"/>
  <c r="F23" i="9"/>
  <c r="G23" i="9"/>
  <c r="H23" i="9"/>
  <c r="I23" i="9"/>
  <c r="J23" i="9"/>
  <c r="K23" i="9"/>
  <c r="L23" i="9"/>
  <c r="M23" i="9"/>
  <c r="B23" i="9"/>
  <c r="C22" i="9"/>
  <c r="D22" i="9"/>
  <c r="E22" i="9"/>
  <c r="F22" i="9"/>
  <c r="G22" i="9"/>
  <c r="H22" i="9"/>
  <c r="I22" i="9"/>
  <c r="J22" i="9"/>
  <c r="K22" i="9"/>
  <c r="L22" i="9"/>
  <c r="M22" i="9"/>
  <c r="B22" i="9"/>
  <c r="C21" i="9"/>
  <c r="D21" i="9"/>
  <c r="E21" i="9"/>
  <c r="F21" i="9"/>
  <c r="G21" i="9"/>
  <c r="H21" i="9"/>
  <c r="I21" i="9"/>
  <c r="J21" i="9"/>
  <c r="K21" i="9"/>
  <c r="L21" i="9"/>
  <c r="M21" i="9"/>
  <c r="B21" i="9"/>
  <c r="C20" i="9"/>
  <c r="D20" i="9"/>
  <c r="E20" i="9"/>
  <c r="F20" i="9"/>
  <c r="G20" i="9"/>
  <c r="H20" i="9"/>
  <c r="I20" i="9"/>
  <c r="J20" i="9"/>
  <c r="K20" i="9"/>
  <c r="L20" i="9"/>
  <c r="M20" i="9"/>
  <c r="B20" i="9"/>
  <c r="C19" i="9"/>
  <c r="D19" i="9"/>
  <c r="E19" i="9"/>
  <c r="F19" i="9"/>
  <c r="G19" i="9"/>
  <c r="H19" i="9"/>
  <c r="I19" i="9"/>
  <c r="J19" i="9"/>
  <c r="K19" i="9"/>
  <c r="L19" i="9"/>
  <c r="M19" i="9"/>
  <c r="B19" i="9"/>
  <c r="C17" i="9"/>
  <c r="D17" i="9"/>
  <c r="E17" i="9"/>
  <c r="F17" i="9"/>
  <c r="G17" i="9"/>
  <c r="H17" i="9"/>
  <c r="I17" i="9"/>
  <c r="J17" i="9"/>
  <c r="K17" i="9"/>
  <c r="L17" i="9"/>
  <c r="M17" i="9"/>
  <c r="B17" i="9"/>
  <c r="C16" i="9"/>
  <c r="D16" i="9"/>
  <c r="E16" i="9"/>
  <c r="F16" i="9"/>
  <c r="G16" i="9"/>
  <c r="H16" i="9"/>
  <c r="I16" i="9"/>
  <c r="J16" i="9"/>
  <c r="K16" i="9"/>
  <c r="L16" i="9"/>
  <c r="M16" i="9"/>
  <c r="B16" i="9"/>
  <c r="Q4" i="9"/>
  <c r="Q5" i="9"/>
  <c r="Q6" i="9"/>
  <c r="Q7" i="9"/>
  <c r="Q8" i="9"/>
  <c r="Q9" i="9"/>
  <c r="Q10" i="9"/>
  <c r="Q11" i="9"/>
  <c r="Q12" i="9"/>
  <c r="Q3" i="9"/>
  <c r="O32" i="8"/>
  <c r="Q30" i="8"/>
  <c r="Q26" i="8" s="1"/>
  <c r="M30" i="8"/>
  <c r="L30" i="8"/>
  <c r="K30" i="8"/>
  <c r="J30" i="8"/>
  <c r="I30" i="8"/>
  <c r="H30" i="8"/>
  <c r="G30" i="8"/>
  <c r="F30" i="8"/>
  <c r="E30" i="8"/>
  <c r="D30" i="8"/>
  <c r="C30" i="8"/>
  <c r="B30" i="8"/>
  <c r="Q27" i="8"/>
  <c r="O27" i="8"/>
  <c r="O26" i="8"/>
  <c r="O25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U14" i="8"/>
  <c r="U13" i="8"/>
  <c r="O32" i="7"/>
  <c r="Q30" i="7"/>
  <c r="Q26" i="7" s="1"/>
  <c r="M30" i="7"/>
  <c r="L30" i="7"/>
  <c r="K30" i="7"/>
  <c r="J30" i="7"/>
  <c r="I30" i="7"/>
  <c r="H30" i="7"/>
  <c r="G30" i="7"/>
  <c r="F30" i="7"/>
  <c r="E30" i="7"/>
  <c r="D30" i="7"/>
  <c r="C30" i="7"/>
  <c r="B30" i="7"/>
  <c r="O27" i="7"/>
  <c r="O26" i="7"/>
  <c r="O25" i="7"/>
  <c r="O24" i="7"/>
  <c r="O23" i="7"/>
  <c r="O22" i="7"/>
  <c r="O21" i="7"/>
  <c r="O20" i="7"/>
  <c r="O19" i="7"/>
  <c r="O18" i="7"/>
  <c r="U14" i="7"/>
  <c r="U13" i="7"/>
  <c r="O32" i="6"/>
  <c r="Q30" i="6"/>
  <c r="Q25" i="6" s="1"/>
  <c r="M30" i="6"/>
  <c r="L30" i="6"/>
  <c r="K30" i="6"/>
  <c r="J30" i="6"/>
  <c r="I30" i="6"/>
  <c r="H30" i="6"/>
  <c r="G30" i="6"/>
  <c r="F30" i="6"/>
  <c r="E30" i="6"/>
  <c r="D30" i="6"/>
  <c r="C30" i="6"/>
  <c r="B30" i="6"/>
  <c r="O27" i="6"/>
  <c r="O26" i="6"/>
  <c r="O25" i="6"/>
  <c r="O24" i="6"/>
  <c r="O23" i="6"/>
  <c r="O22" i="6"/>
  <c r="O21" i="6"/>
  <c r="O20" i="6"/>
  <c r="O19" i="6"/>
  <c r="O18" i="6"/>
  <c r="U14" i="6"/>
  <c r="U13" i="6"/>
  <c r="U14" i="4"/>
  <c r="U13" i="4"/>
  <c r="C30" i="4"/>
  <c r="D30" i="4"/>
  <c r="E30" i="4"/>
  <c r="F30" i="4"/>
  <c r="G30" i="4"/>
  <c r="H30" i="4"/>
  <c r="I30" i="4"/>
  <c r="J30" i="4"/>
  <c r="K30" i="4"/>
  <c r="L30" i="4"/>
  <c r="M30" i="4"/>
  <c r="B30" i="4"/>
  <c r="O32" i="4"/>
  <c r="Q19" i="4"/>
  <c r="Q20" i="4"/>
  <c r="Q21" i="4"/>
  <c r="Q22" i="4"/>
  <c r="Q23" i="4"/>
  <c r="Q24" i="4"/>
  <c r="Q25" i="4"/>
  <c r="Q26" i="4"/>
  <c r="Q27" i="4"/>
  <c r="Q18" i="4"/>
  <c r="O19" i="4"/>
  <c r="O20" i="4"/>
  <c r="O21" i="4"/>
  <c r="O22" i="4"/>
  <c r="O23" i="4"/>
  <c r="O24" i="4"/>
  <c r="O25" i="4"/>
  <c r="O26" i="4"/>
  <c r="O27" i="4"/>
  <c r="O18" i="4"/>
  <c r="Q30" i="4"/>
  <c r="Q38" i="9" l="1"/>
  <c r="Q37" i="9"/>
  <c r="Q35" i="9"/>
  <c r="Q34" i="9"/>
  <c r="Q32" i="9"/>
  <c r="Q30" i="9"/>
  <c r="U15" i="4"/>
  <c r="U15" i="7"/>
  <c r="U15" i="6"/>
  <c r="U15" i="8"/>
  <c r="Q24" i="8"/>
  <c r="Q25" i="8"/>
  <c r="Q19" i="7"/>
  <c r="Q23" i="7"/>
  <c r="Q27" i="7"/>
  <c r="Q20" i="7"/>
  <c r="Q24" i="7"/>
  <c r="Q21" i="7"/>
  <c r="Q25" i="7"/>
  <c r="Q18" i="7"/>
  <c r="Q22" i="7"/>
  <c r="Q18" i="6"/>
  <c r="Q22" i="6"/>
  <c r="Q26" i="6"/>
  <c r="Q19" i="6"/>
  <c r="Q23" i="6"/>
  <c r="Q27" i="6"/>
  <c r="Q20" i="6"/>
  <c r="Q24" i="6"/>
  <c r="Q21" i="6"/>
</calcChain>
</file>

<file path=xl/sharedStrings.xml><?xml version="1.0" encoding="utf-8"?>
<sst xmlns="http://schemas.openxmlformats.org/spreadsheetml/2006/main" count="391" uniqueCount="40">
  <si>
    <t>Transportation Cost Matrix</t>
  </si>
  <si>
    <t>Facility Cost</t>
  </si>
  <si>
    <t>Decisional Variables fj</t>
  </si>
  <si>
    <t>Decisional Variables Cij</t>
  </si>
  <si>
    <t>c1</t>
  </si>
  <si>
    <t>c2</t>
  </si>
  <si>
    <t>c3</t>
  </si>
  <si>
    <t>c4</t>
  </si>
  <si>
    <t>c5</t>
  </si>
  <si>
    <t>c6</t>
  </si>
  <si>
    <t>c7</t>
  </si>
  <si>
    <t>c8</t>
  </si>
  <si>
    <t>2nd Constraint</t>
  </si>
  <si>
    <t>F1</t>
  </si>
  <si>
    <t>&lt;=</t>
  </si>
  <si>
    <t>F2</t>
  </si>
  <si>
    <t>F3</t>
  </si>
  <si>
    <t>F4</t>
  </si>
  <si>
    <t>F5</t>
  </si>
  <si>
    <t>F6</t>
  </si>
  <si>
    <t>Fixed/Facility Cost</t>
  </si>
  <si>
    <t>1st Constraint</t>
  </si>
  <si>
    <t>Transportation Cost</t>
  </si>
  <si>
    <t>Total Cost</t>
  </si>
  <si>
    <t>3rd Constraint</t>
  </si>
  <si>
    <t>=</t>
  </si>
  <si>
    <t>Savings</t>
  </si>
  <si>
    <t>c9</t>
  </si>
  <si>
    <t>c10</t>
  </si>
  <si>
    <t>c11</t>
  </si>
  <si>
    <t>c12</t>
  </si>
  <si>
    <t>F7</t>
  </si>
  <si>
    <t>F8</t>
  </si>
  <si>
    <t>F9</t>
  </si>
  <si>
    <t>F10</t>
  </si>
  <si>
    <t>M        =</t>
  </si>
  <si>
    <t>Cost for each Facility</t>
  </si>
  <si>
    <t>Excel solver could not solve this problem for P = 1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</si>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</sst>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B798-AB42-4CB3-BBAE-E899E900F771}">
  <dimension ref="A1:U36"/>
  <sheetViews>
    <sheetView tabSelected="1" workbookViewId="0">
      <selection activeCell="U27" sqref="U27"/>
    </sheetView>
  </sheetViews>
  <sheetFormatPr defaultRowHeight="15" x14ac:dyDescent="0.25"/>
  <cols>
    <col min="15" max="15" width="13.42578125" customWidth="1"/>
    <col min="17" max="17" width="14.42578125" customWidth="1"/>
    <col min="20" max="20" width="12.140625" customWidth="1"/>
  </cols>
  <sheetData>
    <row r="1" spans="1: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1</v>
      </c>
      <c r="Q1" s="23" t="s">
        <v>2</v>
      </c>
    </row>
    <row r="2" spans="1:21" x14ac:dyDescent="0.25">
      <c r="A2" s="13"/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27</v>
      </c>
      <c r="K2" s="13" t="s">
        <v>28</v>
      </c>
      <c r="L2" s="13" t="s">
        <v>29</v>
      </c>
      <c r="M2" s="13" t="s">
        <v>30</v>
      </c>
      <c r="O2" s="23"/>
      <c r="Q2" s="23"/>
    </row>
    <row r="3" spans="1:21" x14ac:dyDescent="0.25">
      <c r="A3" s="13" t="s">
        <v>13</v>
      </c>
      <c r="B3" s="1">
        <v>119.69999999999999</v>
      </c>
      <c r="C3" s="1">
        <v>401.7</v>
      </c>
      <c r="D3" s="1">
        <v>40.619999999999997</v>
      </c>
      <c r="E3" s="1">
        <v>85.02</v>
      </c>
      <c r="F3" s="1">
        <v>169.56</v>
      </c>
      <c r="G3" s="1">
        <v>214.07999999999998</v>
      </c>
      <c r="H3" s="1">
        <v>712.62</v>
      </c>
      <c r="I3" s="1">
        <v>670.92</v>
      </c>
      <c r="J3" s="1">
        <v>742.38</v>
      </c>
      <c r="K3" s="1">
        <v>707.64</v>
      </c>
      <c r="L3" s="1">
        <v>995.33999999999992</v>
      </c>
      <c r="M3" s="1">
        <v>740.81999999999994</v>
      </c>
      <c r="O3" s="2">
        <v>250</v>
      </c>
      <c r="Q3" s="3">
        <v>1</v>
      </c>
    </row>
    <row r="4" spans="1:21" x14ac:dyDescent="0.25">
      <c r="A4" s="13" t="s">
        <v>15</v>
      </c>
      <c r="B4" s="1">
        <v>175.38</v>
      </c>
      <c r="C4" s="1">
        <v>146.28</v>
      </c>
      <c r="D4" s="1">
        <v>260.27999999999997</v>
      </c>
      <c r="E4" s="1">
        <v>191.28</v>
      </c>
      <c r="F4" s="1">
        <v>87</v>
      </c>
      <c r="G4" s="1">
        <v>126.11999999999999</v>
      </c>
      <c r="H4" s="1">
        <v>489.9</v>
      </c>
      <c r="I4" s="1">
        <v>426.12</v>
      </c>
      <c r="J4" s="1">
        <v>496.79999999999995</v>
      </c>
      <c r="K4" s="1">
        <v>453.71999999999997</v>
      </c>
      <c r="L4" s="1">
        <v>747.12</v>
      </c>
      <c r="M4" s="1">
        <v>496.08</v>
      </c>
      <c r="O4" s="2">
        <v>372</v>
      </c>
      <c r="Q4" s="3">
        <v>0</v>
      </c>
    </row>
    <row r="5" spans="1:21" x14ac:dyDescent="0.25">
      <c r="A5" s="13" t="s">
        <v>16</v>
      </c>
      <c r="B5" s="1">
        <v>597.36</v>
      </c>
      <c r="C5" s="1">
        <v>296.33999999999997</v>
      </c>
      <c r="D5" s="1">
        <v>657.95999999999992</v>
      </c>
      <c r="E5" s="1">
        <v>586.38</v>
      </c>
      <c r="F5" s="1">
        <v>507.24</v>
      </c>
      <c r="G5" s="1">
        <v>462.06</v>
      </c>
      <c r="H5" s="1">
        <v>119.28</v>
      </c>
      <c r="I5" s="1">
        <v>16.86</v>
      </c>
      <c r="J5" s="1">
        <v>77.759999999999991</v>
      </c>
      <c r="K5" s="1">
        <v>117.96</v>
      </c>
      <c r="L5" s="1">
        <v>331.44</v>
      </c>
      <c r="M5" s="1">
        <v>74.88</v>
      </c>
      <c r="O5" s="2">
        <v>221</v>
      </c>
      <c r="Q5" s="3">
        <v>0</v>
      </c>
    </row>
    <row r="6" spans="1:21" x14ac:dyDescent="0.25">
      <c r="A6" s="13" t="s">
        <v>17</v>
      </c>
      <c r="B6" s="1">
        <v>900.54</v>
      </c>
      <c r="C6" s="1">
        <v>591.78</v>
      </c>
      <c r="D6" s="1">
        <v>972.06</v>
      </c>
      <c r="E6" s="1">
        <v>900.24</v>
      </c>
      <c r="F6" s="1">
        <v>815.64</v>
      </c>
      <c r="G6" s="1">
        <v>777.06</v>
      </c>
      <c r="H6" s="1">
        <v>318.89999999999998</v>
      </c>
      <c r="I6" s="1">
        <v>308.33999999999997</v>
      </c>
      <c r="J6" s="1">
        <v>237.17999999999998</v>
      </c>
      <c r="K6" s="1">
        <v>285.18</v>
      </c>
      <c r="L6" s="1">
        <v>17.7</v>
      </c>
      <c r="M6" s="1">
        <v>240.42</v>
      </c>
      <c r="O6" s="2">
        <v>452</v>
      </c>
      <c r="Q6" s="3">
        <v>0</v>
      </c>
    </row>
    <row r="7" spans="1:21" x14ac:dyDescent="0.25">
      <c r="A7" s="13" t="s">
        <v>18</v>
      </c>
      <c r="B7" s="1">
        <v>685.8</v>
      </c>
      <c r="C7" s="1">
        <v>380.4</v>
      </c>
      <c r="D7" s="1">
        <v>746.93999999999994</v>
      </c>
      <c r="E7" s="1">
        <v>675.24</v>
      </c>
      <c r="F7" s="1">
        <v>595.5</v>
      </c>
      <c r="G7" s="1">
        <v>550.67999999999995</v>
      </c>
      <c r="H7" s="1">
        <v>126</v>
      </c>
      <c r="I7" s="1">
        <v>85.44</v>
      </c>
      <c r="J7" s="1">
        <v>18.66</v>
      </c>
      <c r="K7" s="1">
        <v>124.67999999999999</v>
      </c>
      <c r="L7" s="1">
        <v>243.42</v>
      </c>
      <c r="M7" s="1">
        <v>16.14</v>
      </c>
      <c r="O7" s="2">
        <v>369</v>
      </c>
      <c r="Q7" s="3">
        <v>0</v>
      </c>
    </row>
    <row r="8" spans="1:21" x14ac:dyDescent="0.25">
      <c r="A8" s="13" t="s">
        <v>19</v>
      </c>
      <c r="B8" s="1">
        <v>661.26</v>
      </c>
      <c r="C8" s="1">
        <v>354.3</v>
      </c>
      <c r="D8" s="1">
        <v>726</v>
      </c>
      <c r="E8" s="1">
        <v>654.17999999999995</v>
      </c>
      <c r="F8" s="1">
        <v>572.04</v>
      </c>
      <c r="G8" s="1">
        <v>530.93999999999994</v>
      </c>
      <c r="H8" s="1">
        <v>137.22</v>
      </c>
      <c r="I8" s="1">
        <v>62.22</v>
      </c>
      <c r="J8" s="1">
        <v>10.74</v>
      </c>
      <c r="K8" s="1">
        <v>98.16</v>
      </c>
      <c r="L8" s="1">
        <v>262.74</v>
      </c>
      <c r="M8" s="1">
        <v>14.28</v>
      </c>
      <c r="O8" s="2">
        <v>325</v>
      </c>
      <c r="Q8" s="3">
        <v>0</v>
      </c>
    </row>
    <row r="9" spans="1:21" x14ac:dyDescent="0.25">
      <c r="A9" s="13" t="s">
        <v>31</v>
      </c>
      <c r="B9" s="1">
        <v>615.9</v>
      </c>
      <c r="C9" s="1">
        <v>304.86</v>
      </c>
      <c r="D9" s="1">
        <v>698.69999999999993</v>
      </c>
      <c r="E9" s="1">
        <v>626.57999999999993</v>
      </c>
      <c r="F9" s="1">
        <v>533.88</v>
      </c>
      <c r="G9" s="1">
        <v>510.9</v>
      </c>
      <c r="H9" s="1">
        <v>218.45999999999998</v>
      </c>
      <c r="I9" s="1">
        <v>91.44</v>
      </c>
      <c r="J9" s="1">
        <v>102</v>
      </c>
      <c r="K9" s="1">
        <v>9.9599999999999991</v>
      </c>
      <c r="L9" s="1">
        <v>307.32</v>
      </c>
      <c r="M9" s="1">
        <v>107.75999999999999</v>
      </c>
      <c r="O9" s="2">
        <v>415</v>
      </c>
      <c r="Q9" s="3">
        <v>0</v>
      </c>
    </row>
    <row r="10" spans="1:21" x14ac:dyDescent="0.25">
      <c r="A10" s="13" t="s">
        <v>32</v>
      </c>
      <c r="B10" s="1">
        <v>494.82</v>
      </c>
      <c r="C10" s="1">
        <v>361.68</v>
      </c>
      <c r="D10" s="1">
        <v>469.68</v>
      </c>
      <c r="E10" s="1">
        <v>414.41999999999996</v>
      </c>
      <c r="F10" s="1">
        <v>406.44</v>
      </c>
      <c r="G10" s="1">
        <v>298.08</v>
      </c>
      <c r="H10" s="1">
        <v>313.26</v>
      </c>
      <c r="I10" s="1">
        <v>367.5</v>
      </c>
      <c r="J10" s="1">
        <v>417.71999999999997</v>
      </c>
      <c r="K10" s="1">
        <v>460.32</v>
      </c>
      <c r="L10" s="1">
        <v>644.88</v>
      </c>
      <c r="M10" s="1">
        <v>412.32</v>
      </c>
      <c r="O10" s="2">
        <v>303</v>
      </c>
      <c r="Q10" s="3">
        <v>0</v>
      </c>
    </row>
    <row r="11" spans="1:21" x14ac:dyDescent="0.25">
      <c r="A11" s="13" t="s">
        <v>33</v>
      </c>
      <c r="B11" s="1">
        <v>305.33999999999997</v>
      </c>
      <c r="C11" s="1">
        <v>8.94</v>
      </c>
      <c r="D11" s="1">
        <v>402.35999999999996</v>
      </c>
      <c r="E11" s="1">
        <v>332.34</v>
      </c>
      <c r="F11" s="1">
        <v>228.78</v>
      </c>
      <c r="G11" s="1">
        <v>240.29999999999998</v>
      </c>
      <c r="H11" s="1">
        <v>390.59999999999997</v>
      </c>
      <c r="I11" s="1">
        <v>302.7</v>
      </c>
      <c r="J11" s="1">
        <v>371.64</v>
      </c>
      <c r="K11" s="1">
        <v>315.83999999999997</v>
      </c>
      <c r="L11" s="1">
        <v>614.69999999999993</v>
      </c>
      <c r="M11" s="1">
        <v>372.06</v>
      </c>
      <c r="O11" s="2">
        <v>412</v>
      </c>
      <c r="Q11" s="3">
        <v>0</v>
      </c>
    </row>
    <row r="12" spans="1:21" x14ac:dyDescent="0.25">
      <c r="A12" s="13" t="s">
        <v>34</v>
      </c>
      <c r="B12" s="1">
        <v>519.96</v>
      </c>
      <c r="C12" s="1">
        <v>486</v>
      </c>
      <c r="D12" s="1">
        <v>671.4</v>
      </c>
      <c r="E12" s="1">
        <v>634.86</v>
      </c>
      <c r="F12" s="1">
        <v>536.34</v>
      </c>
      <c r="G12" s="1">
        <v>633.48</v>
      </c>
      <c r="H12" s="1">
        <v>808.92</v>
      </c>
      <c r="I12" s="1">
        <v>682.74</v>
      </c>
      <c r="J12" s="1">
        <v>726.3</v>
      </c>
      <c r="K12" s="1">
        <v>624.24</v>
      </c>
      <c r="L12" s="1">
        <v>889.68</v>
      </c>
      <c r="M12" s="1">
        <v>730.86</v>
      </c>
      <c r="O12" s="2">
        <v>258</v>
      </c>
      <c r="Q12" s="3">
        <v>3.4694469519536142E-17</v>
      </c>
    </row>
    <row r="13" spans="1:21" x14ac:dyDescent="0.25">
      <c r="S13" s="20" t="s">
        <v>20</v>
      </c>
      <c r="T13" s="20"/>
      <c r="U13" s="6">
        <f>SUMPRODUCT(O3:O12,Q3:Q12)</f>
        <v>250</v>
      </c>
    </row>
    <row r="14" spans="1:21" x14ac:dyDescent="0.25">
      <c r="S14" s="20" t="s">
        <v>22</v>
      </c>
      <c r="T14" s="20"/>
      <c r="U14" s="6">
        <f>SUMPRODUCT(B3:M12,B18:M27)</f>
        <v>3864.24</v>
      </c>
    </row>
    <row r="15" spans="1:21" x14ac:dyDescent="0.25">
      <c r="S15" s="20" t="s">
        <v>23</v>
      </c>
      <c r="T15" s="20"/>
      <c r="U15" s="6">
        <f>SUM(U13,U14)</f>
        <v>4114.24</v>
      </c>
    </row>
    <row r="16" spans="1:21" x14ac:dyDescent="0.25">
      <c r="A16" s="22" t="s">
        <v>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 t="s">
        <v>12</v>
      </c>
      <c r="P16" s="22"/>
      <c r="Q16" s="22"/>
    </row>
    <row r="17" spans="1:17" x14ac:dyDescent="0.25">
      <c r="A17" s="13"/>
      <c r="B17" s="13" t="s">
        <v>4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10</v>
      </c>
      <c r="I17" s="13" t="s">
        <v>11</v>
      </c>
      <c r="J17" s="13" t="s">
        <v>27</v>
      </c>
      <c r="K17" s="13" t="s">
        <v>28</v>
      </c>
      <c r="L17" s="13" t="s">
        <v>29</v>
      </c>
      <c r="M17" s="13" t="s">
        <v>30</v>
      </c>
      <c r="O17" s="22"/>
      <c r="P17" s="22"/>
      <c r="Q17" s="22"/>
    </row>
    <row r="18" spans="1:17" x14ac:dyDescent="0.25">
      <c r="A18" s="13" t="s">
        <v>13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-2.2204460492503131E-16</v>
      </c>
      <c r="M18" s="12">
        <v>0</v>
      </c>
      <c r="O18" s="4">
        <f>SUM(B18:M18)</f>
        <v>10</v>
      </c>
      <c r="P18" s="5" t="s">
        <v>14</v>
      </c>
      <c r="Q18" s="2">
        <f>$Q$30*Q3</f>
        <v>10</v>
      </c>
    </row>
    <row r="19" spans="1:17" x14ac:dyDescent="0.25">
      <c r="A19" s="13" t="s">
        <v>15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O19" s="4">
        <f t="shared" ref="O19:O27" si="0">SUM(B19:M19)</f>
        <v>0</v>
      </c>
      <c r="P19" s="5" t="s">
        <v>14</v>
      </c>
      <c r="Q19" s="2">
        <f t="shared" ref="Q19:Q27" si="1">$Q$30*Q4</f>
        <v>0</v>
      </c>
    </row>
    <row r="20" spans="1:17" x14ac:dyDescent="0.25">
      <c r="A20" s="13" t="s">
        <v>16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O20" s="4">
        <f t="shared" si="0"/>
        <v>0</v>
      </c>
      <c r="P20" s="5" t="s">
        <v>14</v>
      </c>
      <c r="Q20" s="2">
        <f t="shared" si="1"/>
        <v>0</v>
      </c>
    </row>
    <row r="21" spans="1:17" x14ac:dyDescent="0.25">
      <c r="A21" s="13" t="s">
        <v>17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O21" s="4">
        <f t="shared" si="0"/>
        <v>0</v>
      </c>
      <c r="P21" s="5" t="s">
        <v>14</v>
      </c>
      <c r="Q21" s="2">
        <f t="shared" si="1"/>
        <v>0</v>
      </c>
    </row>
    <row r="22" spans="1:17" x14ac:dyDescent="0.25">
      <c r="A22" s="13" t="s">
        <v>18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O22" s="4">
        <f t="shared" si="0"/>
        <v>0</v>
      </c>
      <c r="P22" s="5" t="s">
        <v>14</v>
      </c>
      <c r="Q22" s="2">
        <f t="shared" si="1"/>
        <v>0</v>
      </c>
    </row>
    <row r="23" spans="1:17" x14ac:dyDescent="0.25">
      <c r="A23" s="13" t="s">
        <v>19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O23" s="4">
        <f t="shared" si="0"/>
        <v>0</v>
      </c>
      <c r="P23" s="5" t="s">
        <v>14</v>
      </c>
      <c r="Q23" s="2">
        <f t="shared" si="1"/>
        <v>0</v>
      </c>
    </row>
    <row r="24" spans="1:17" x14ac:dyDescent="0.25">
      <c r="A24" s="13" t="s">
        <v>31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O24" s="4">
        <f t="shared" si="0"/>
        <v>0</v>
      </c>
      <c r="P24" s="5" t="s">
        <v>14</v>
      </c>
      <c r="Q24" s="2">
        <f t="shared" si="1"/>
        <v>0</v>
      </c>
    </row>
    <row r="25" spans="1:17" x14ac:dyDescent="0.25">
      <c r="A25" s="13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O25" s="4">
        <f t="shared" si="0"/>
        <v>0</v>
      </c>
      <c r="P25" s="5" t="s">
        <v>14</v>
      </c>
      <c r="Q25" s="2">
        <f t="shared" si="1"/>
        <v>0</v>
      </c>
    </row>
    <row r="26" spans="1:17" x14ac:dyDescent="0.25">
      <c r="A26" s="13" t="s">
        <v>33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O26" s="4">
        <f t="shared" si="0"/>
        <v>0</v>
      </c>
      <c r="P26" s="5" t="s">
        <v>14</v>
      </c>
      <c r="Q26" s="2">
        <f t="shared" si="1"/>
        <v>0</v>
      </c>
    </row>
    <row r="27" spans="1:17" x14ac:dyDescent="0.25">
      <c r="A27" s="13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O27" s="4">
        <f t="shared" si="0"/>
        <v>0</v>
      </c>
      <c r="P27" s="5" t="s">
        <v>14</v>
      </c>
      <c r="Q27" s="2">
        <f t="shared" si="1"/>
        <v>3.4694469519536142E-16</v>
      </c>
    </row>
    <row r="29" spans="1:17" x14ac:dyDescent="0.25">
      <c r="B29" s="21" t="s">
        <v>21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7" x14ac:dyDescent="0.25">
      <c r="B30" s="4">
        <f>SUM(B18:B27)</f>
        <v>1</v>
      </c>
      <c r="C30" s="4">
        <f t="shared" ref="C30:M30" si="2">SUM(C18:C27)</f>
        <v>1</v>
      </c>
      <c r="D30" s="4">
        <f t="shared" si="2"/>
        <v>1</v>
      </c>
      <c r="E30" s="4">
        <f t="shared" si="2"/>
        <v>1</v>
      </c>
      <c r="F30" s="4">
        <f t="shared" si="2"/>
        <v>1</v>
      </c>
      <c r="G30" s="4">
        <f t="shared" si="2"/>
        <v>1</v>
      </c>
      <c r="H30" s="4">
        <f t="shared" si="2"/>
        <v>1</v>
      </c>
      <c r="I30" s="4">
        <f t="shared" si="2"/>
        <v>1</v>
      </c>
      <c r="J30" s="4">
        <f t="shared" si="2"/>
        <v>1</v>
      </c>
      <c r="K30" s="4">
        <f t="shared" si="2"/>
        <v>1</v>
      </c>
      <c r="L30" s="4">
        <f t="shared" si="2"/>
        <v>-2.2204460492503131E-16</v>
      </c>
      <c r="M30" s="4">
        <f t="shared" si="2"/>
        <v>0</v>
      </c>
      <c r="O30" s="20" t="s">
        <v>35</v>
      </c>
      <c r="P30" s="20"/>
      <c r="Q30" s="7">
        <f>COUNT(O3:O12)</f>
        <v>10</v>
      </c>
    </row>
    <row r="31" spans="1:17" x14ac:dyDescent="0.25">
      <c r="B31" s="8" t="s">
        <v>25</v>
      </c>
      <c r="C31" s="8" t="s">
        <v>25</v>
      </c>
      <c r="D31" s="8" t="s">
        <v>25</v>
      </c>
      <c r="E31" s="8" t="s">
        <v>25</v>
      </c>
      <c r="F31" s="8" t="s">
        <v>25</v>
      </c>
      <c r="G31" s="8" t="s">
        <v>25</v>
      </c>
      <c r="H31" s="8" t="s">
        <v>25</v>
      </c>
      <c r="I31" s="8" t="s">
        <v>25</v>
      </c>
      <c r="J31" s="8" t="s">
        <v>25</v>
      </c>
      <c r="K31" s="8" t="s">
        <v>25</v>
      </c>
      <c r="L31" s="8" t="s">
        <v>25</v>
      </c>
      <c r="M31" s="8" t="s">
        <v>25</v>
      </c>
      <c r="O31" s="21" t="s">
        <v>24</v>
      </c>
      <c r="P31" s="21"/>
      <c r="Q31" s="21"/>
    </row>
    <row r="32" spans="1:17" x14ac:dyDescent="0.25"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O32" s="9">
        <f>SUM(Q3:Q12)</f>
        <v>1</v>
      </c>
      <c r="P32" s="10" t="s">
        <v>25</v>
      </c>
      <c r="Q32" s="11">
        <v>1</v>
      </c>
    </row>
    <row r="36" spans="2:9" ht="23.25" x14ac:dyDescent="0.35">
      <c r="B36" s="17" t="s">
        <v>37</v>
      </c>
      <c r="C36" s="17"/>
      <c r="D36" s="17"/>
      <c r="E36" s="17"/>
      <c r="F36" s="17"/>
      <c r="G36" s="16"/>
      <c r="H36" s="16"/>
      <c r="I36" s="16"/>
    </row>
  </sheetData>
  <mergeCells count="11">
    <mergeCell ref="O31:Q31"/>
    <mergeCell ref="O30:P30"/>
    <mergeCell ref="A1:M1"/>
    <mergeCell ref="O1:O2"/>
    <mergeCell ref="A16:M16"/>
    <mergeCell ref="Q1:Q2"/>
    <mergeCell ref="S13:T13"/>
    <mergeCell ref="S14:T14"/>
    <mergeCell ref="S15:T15"/>
    <mergeCell ref="B29:M29"/>
    <mergeCell ref="O16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87C2-189D-4442-9B16-35C8F2A71CA1}">
  <dimension ref="A1:T38"/>
  <sheetViews>
    <sheetView topLeftCell="A22" workbookViewId="0">
      <selection activeCell="X7" sqref="X7"/>
    </sheetView>
  </sheetViews>
  <sheetFormatPr defaultRowHeight="15" x14ac:dyDescent="0.25"/>
  <cols>
    <col min="14" max="14" width="7.5703125" customWidth="1"/>
    <col min="16" max="16" width="6.7109375" customWidth="1"/>
  </cols>
  <sheetData>
    <row r="1" spans="1:2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1</v>
      </c>
      <c r="Q1" s="24" t="s">
        <v>36</v>
      </c>
      <c r="R1" s="24"/>
      <c r="T1" s="24" t="s">
        <v>23</v>
      </c>
    </row>
    <row r="2" spans="1:20" x14ac:dyDescent="0.25">
      <c r="A2" s="13"/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27</v>
      </c>
      <c r="K2" s="13" t="s">
        <v>28</v>
      </c>
      <c r="L2" s="13" t="s">
        <v>29</v>
      </c>
      <c r="M2" s="13" t="s">
        <v>30</v>
      </c>
      <c r="O2" s="23"/>
      <c r="Q2" s="24"/>
      <c r="R2" s="24"/>
      <c r="T2" s="24"/>
    </row>
    <row r="3" spans="1:20" x14ac:dyDescent="0.25">
      <c r="A3" s="13" t="s">
        <v>13</v>
      </c>
      <c r="B3" s="12">
        <v>119.69999999999999</v>
      </c>
      <c r="C3" s="12">
        <v>401.7</v>
      </c>
      <c r="D3" s="12">
        <v>40.619999999999997</v>
      </c>
      <c r="E3" s="12">
        <v>85.02</v>
      </c>
      <c r="F3" s="12">
        <v>169.56</v>
      </c>
      <c r="G3" s="12">
        <v>214.07999999999998</v>
      </c>
      <c r="H3" s="12">
        <v>712.62</v>
      </c>
      <c r="I3" s="12">
        <v>670.92</v>
      </c>
      <c r="J3" s="12">
        <v>742.38</v>
      </c>
      <c r="K3" s="12">
        <v>707.64</v>
      </c>
      <c r="L3" s="12">
        <v>995.33999999999992</v>
      </c>
      <c r="M3" s="12">
        <v>740.81999999999994</v>
      </c>
      <c r="N3" s="12"/>
      <c r="O3" s="3">
        <v>250</v>
      </c>
      <c r="P3" s="12"/>
      <c r="Q3" s="25">
        <f>SUM(B3:M3,O3)</f>
        <v>5850.4</v>
      </c>
      <c r="R3" s="25"/>
      <c r="S3" s="19" t="s">
        <v>39</v>
      </c>
      <c r="T3" s="18">
        <f>Q5-Q16</f>
        <v>2134.4999999999995</v>
      </c>
    </row>
    <row r="4" spans="1:20" x14ac:dyDescent="0.25">
      <c r="A4" s="13" t="s">
        <v>15</v>
      </c>
      <c r="B4" s="1">
        <v>175.38</v>
      </c>
      <c r="C4" s="1">
        <v>146.28</v>
      </c>
      <c r="D4" s="1">
        <v>260.27999999999997</v>
      </c>
      <c r="E4" s="1">
        <v>191.28</v>
      </c>
      <c r="F4" s="1">
        <v>87</v>
      </c>
      <c r="G4" s="1">
        <v>126.11999999999999</v>
      </c>
      <c r="H4" s="1">
        <v>489.9</v>
      </c>
      <c r="I4" s="1">
        <v>426.12</v>
      </c>
      <c r="J4" s="1">
        <v>496.79999999999995</v>
      </c>
      <c r="K4" s="1">
        <v>453.71999999999997</v>
      </c>
      <c r="L4" s="1">
        <v>747.12</v>
      </c>
      <c r="M4" s="1">
        <v>496.08</v>
      </c>
      <c r="O4" s="2">
        <v>372</v>
      </c>
      <c r="Q4" s="26">
        <f t="shared" ref="Q4:Q12" si="0">SUM(B4:M4,O4)</f>
        <v>4468.08</v>
      </c>
      <c r="R4" s="26"/>
    </row>
    <row r="5" spans="1:20" x14ac:dyDescent="0.25">
      <c r="A5" s="13" t="s">
        <v>16</v>
      </c>
      <c r="B5" s="12">
        <v>597.36</v>
      </c>
      <c r="C5" s="12">
        <v>296.33999999999997</v>
      </c>
      <c r="D5" s="12">
        <v>657.95999999999992</v>
      </c>
      <c r="E5" s="12">
        <v>586.38</v>
      </c>
      <c r="F5" s="12">
        <v>507.24</v>
      </c>
      <c r="G5" s="12">
        <v>462.06</v>
      </c>
      <c r="H5" s="12">
        <v>119.28</v>
      </c>
      <c r="I5" s="12">
        <v>16.86</v>
      </c>
      <c r="J5" s="12">
        <v>77.759999999999991</v>
      </c>
      <c r="K5" s="12">
        <v>117.96</v>
      </c>
      <c r="L5" s="12">
        <v>331.44</v>
      </c>
      <c r="M5" s="12">
        <v>74.88</v>
      </c>
      <c r="O5" s="3">
        <v>221</v>
      </c>
      <c r="Q5" s="25">
        <f t="shared" si="0"/>
        <v>4066.52</v>
      </c>
      <c r="R5" s="25"/>
      <c r="S5" s="19" t="s">
        <v>38</v>
      </c>
    </row>
    <row r="6" spans="1:20" x14ac:dyDescent="0.25">
      <c r="A6" s="13" t="s">
        <v>17</v>
      </c>
      <c r="B6" s="1">
        <v>900.54</v>
      </c>
      <c r="C6" s="1">
        <v>591.78</v>
      </c>
      <c r="D6" s="1">
        <v>972.06</v>
      </c>
      <c r="E6" s="1">
        <v>900.24</v>
      </c>
      <c r="F6" s="1">
        <v>815.64</v>
      </c>
      <c r="G6" s="1">
        <v>777.06</v>
      </c>
      <c r="H6" s="1">
        <v>318.89999999999998</v>
      </c>
      <c r="I6" s="1">
        <v>308.33999999999997</v>
      </c>
      <c r="J6" s="1">
        <v>237.17999999999998</v>
      </c>
      <c r="K6" s="1">
        <v>285.18</v>
      </c>
      <c r="L6" s="1">
        <v>17.7</v>
      </c>
      <c r="M6" s="1">
        <v>240.42</v>
      </c>
      <c r="O6" s="2">
        <v>452</v>
      </c>
      <c r="Q6" s="26">
        <f t="shared" si="0"/>
        <v>6817.04</v>
      </c>
      <c r="R6" s="26"/>
    </row>
    <row r="7" spans="1:20" x14ac:dyDescent="0.25">
      <c r="A7" s="13" t="s">
        <v>18</v>
      </c>
      <c r="B7" s="1">
        <v>685.8</v>
      </c>
      <c r="C7" s="1">
        <v>380.4</v>
      </c>
      <c r="D7" s="1">
        <v>746.93999999999994</v>
      </c>
      <c r="E7" s="1">
        <v>675.24</v>
      </c>
      <c r="F7" s="1">
        <v>595.5</v>
      </c>
      <c r="G7" s="1">
        <v>550.67999999999995</v>
      </c>
      <c r="H7" s="1">
        <v>126</v>
      </c>
      <c r="I7" s="1">
        <v>85.44</v>
      </c>
      <c r="J7" s="1">
        <v>18.66</v>
      </c>
      <c r="K7" s="1">
        <v>124.67999999999999</v>
      </c>
      <c r="L7" s="1">
        <v>243.42</v>
      </c>
      <c r="M7" s="1">
        <v>16.14</v>
      </c>
      <c r="O7" s="2">
        <v>369</v>
      </c>
      <c r="Q7" s="26">
        <f t="shared" si="0"/>
        <v>4617.8999999999996</v>
      </c>
      <c r="R7" s="26"/>
    </row>
    <row r="8" spans="1:20" x14ac:dyDescent="0.25">
      <c r="A8" s="13" t="s">
        <v>19</v>
      </c>
      <c r="B8" s="12">
        <v>661.26</v>
      </c>
      <c r="C8" s="12">
        <v>354.3</v>
      </c>
      <c r="D8" s="12">
        <v>726</v>
      </c>
      <c r="E8" s="12">
        <v>654.17999999999995</v>
      </c>
      <c r="F8" s="12">
        <v>572.04</v>
      </c>
      <c r="G8" s="12">
        <v>530.93999999999994</v>
      </c>
      <c r="H8" s="12">
        <v>137.22</v>
      </c>
      <c r="I8" s="12">
        <v>62.22</v>
      </c>
      <c r="J8" s="12">
        <v>10.74</v>
      </c>
      <c r="K8" s="12">
        <v>98.16</v>
      </c>
      <c r="L8" s="12">
        <v>262.74</v>
      </c>
      <c r="M8" s="12">
        <v>14.28</v>
      </c>
      <c r="N8" s="12"/>
      <c r="O8" s="3">
        <v>325</v>
      </c>
      <c r="P8" s="12"/>
      <c r="Q8" s="25">
        <f t="shared" si="0"/>
        <v>4409.08</v>
      </c>
      <c r="R8" s="25"/>
    </row>
    <row r="9" spans="1:20" x14ac:dyDescent="0.25">
      <c r="A9" s="13" t="s">
        <v>31</v>
      </c>
      <c r="B9" s="1">
        <v>615.9</v>
      </c>
      <c r="C9" s="1">
        <v>304.86</v>
      </c>
      <c r="D9" s="1">
        <v>698.69999999999993</v>
      </c>
      <c r="E9" s="1">
        <v>626.57999999999993</v>
      </c>
      <c r="F9" s="1">
        <v>533.88</v>
      </c>
      <c r="G9" s="1">
        <v>510.9</v>
      </c>
      <c r="H9" s="1">
        <v>218.45999999999998</v>
      </c>
      <c r="I9" s="1">
        <v>91.44</v>
      </c>
      <c r="J9" s="1">
        <v>102</v>
      </c>
      <c r="K9" s="1">
        <v>9.9599999999999991</v>
      </c>
      <c r="L9" s="1">
        <v>307.32</v>
      </c>
      <c r="M9" s="1">
        <v>107.75999999999999</v>
      </c>
      <c r="O9" s="2">
        <v>415</v>
      </c>
      <c r="Q9" s="26">
        <f t="shared" si="0"/>
        <v>4542.76</v>
      </c>
      <c r="R9" s="26"/>
    </row>
    <row r="10" spans="1:20" x14ac:dyDescent="0.25">
      <c r="A10" s="13" t="s">
        <v>32</v>
      </c>
      <c r="B10" s="1">
        <v>494.82</v>
      </c>
      <c r="C10" s="1">
        <v>361.68</v>
      </c>
      <c r="D10" s="1">
        <v>469.68</v>
      </c>
      <c r="E10" s="1">
        <v>414.41999999999996</v>
      </c>
      <c r="F10" s="1">
        <v>406.44</v>
      </c>
      <c r="G10" s="1">
        <v>298.08</v>
      </c>
      <c r="H10" s="1">
        <v>313.26</v>
      </c>
      <c r="I10" s="1">
        <v>367.5</v>
      </c>
      <c r="J10" s="1">
        <v>417.71999999999997</v>
      </c>
      <c r="K10" s="1">
        <v>460.32</v>
      </c>
      <c r="L10" s="1">
        <v>644.88</v>
      </c>
      <c r="M10" s="1">
        <v>412.32</v>
      </c>
      <c r="O10" s="2">
        <v>303</v>
      </c>
      <c r="Q10" s="26">
        <f t="shared" si="0"/>
        <v>5364.12</v>
      </c>
      <c r="R10" s="26"/>
    </row>
    <row r="11" spans="1:20" x14ac:dyDescent="0.25">
      <c r="A11" s="13" t="s">
        <v>33</v>
      </c>
      <c r="B11" s="1">
        <v>305.33999999999997</v>
      </c>
      <c r="C11" s="1">
        <v>8.94</v>
      </c>
      <c r="D11" s="1">
        <v>402.35999999999996</v>
      </c>
      <c r="E11" s="1">
        <v>332.34</v>
      </c>
      <c r="F11" s="1">
        <v>228.78</v>
      </c>
      <c r="G11" s="1">
        <v>240.29999999999998</v>
      </c>
      <c r="H11" s="1">
        <v>390.59999999999997</v>
      </c>
      <c r="I11" s="1">
        <v>302.7</v>
      </c>
      <c r="J11" s="1">
        <v>371.64</v>
      </c>
      <c r="K11" s="1">
        <v>315.83999999999997</v>
      </c>
      <c r="L11" s="1">
        <v>614.69999999999993</v>
      </c>
      <c r="M11" s="1">
        <v>372.06</v>
      </c>
      <c r="O11" s="2">
        <v>412</v>
      </c>
      <c r="Q11" s="26">
        <f t="shared" si="0"/>
        <v>4297.5999999999995</v>
      </c>
      <c r="R11" s="26"/>
    </row>
    <row r="12" spans="1:20" x14ac:dyDescent="0.25">
      <c r="A12" s="13" t="s">
        <v>34</v>
      </c>
      <c r="B12" s="1">
        <v>519.96</v>
      </c>
      <c r="C12" s="1">
        <v>486</v>
      </c>
      <c r="D12" s="1">
        <v>671.4</v>
      </c>
      <c r="E12" s="1">
        <v>634.86</v>
      </c>
      <c r="F12" s="1">
        <v>536.34</v>
      </c>
      <c r="G12" s="1">
        <v>633.48</v>
      </c>
      <c r="H12" s="1">
        <v>808.92</v>
      </c>
      <c r="I12" s="1">
        <v>682.74</v>
      </c>
      <c r="J12" s="1">
        <v>726.3</v>
      </c>
      <c r="K12" s="1">
        <v>624.24</v>
      </c>
      <c r="L12" s="1">
        <v>889.68</v>
      </c>
      <c r="M12" s="1">
        <v>730.86</v>
      </c>
      <c r="O12" s="2">
        <v>258</v>
      </c>
      <c r="Q12" s="26">
        <f t="shared" si="0"/>
        <v>8202.7799999999988</v>
      </c>
      <c r="R12" s="26"/>
    </row>
    <row r="14" spans="1:20" x14ac:dyDescent="0.25">
      <c r="A14" s="22" t="s">
        <v>26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O14" s="23" t="s">
        <v>1</v>
      </c>
      <c r="Q14" s="24" t="s">
        <v>26</v>
      </c>
      <c r="R14" s="24"/>
    </row>
    <row r="15" spans="1:20" x14ac:dyDescent="0.25">
      <c r="A15" s="15"/>
      <c r="B15" s="15" t="s">
        <v>4</v>
      </c>
      <c r="C15" s="15" t="s">
        <v>5</v>
      </c>
      <c r="D15" s="15" t="s">
        <v>6</v>
      </c>
      <c r="E15" s="15" t="s">
        <v>7</v>
      </c>
      <c r="F15" s="15" t="s">
        <v>8</v>
      </c>
      <c r="G15" s="15" t="s">
        <v>9</v>
      </c>
      <c r="H15" s="15" t="s">
        <v>10</v>
      </c>
      <c r="I15" s="15" t="s">
        <v>11</v>
      </c>
      <c r="J15" s="15" t="s">
        <v>27</v>
      </c>
      <c r="K15" s="15" t="s">
        <v>28</v>
      </c>
      <c r="L15" s="15" t="s">
        <v>29</v>
      </c>
      <c r="M15" s="15" t="s">
        <v>30</v>
      </c>
      <c r="O15" s="23"/>
      <c r="Q15" s="24"/>
      <c r="R15" s="24"/>
    </row>
    <row r="16" spans="1:20" x14ac:dyDescent="0.25">
      <c r="A16" s="15" t="s">
        <v>13</v>
      </c>
      <c r="B16" s="1">
        <f>IF((B5-B3)&gt;0,(B5-B3),0)</f>
        <v>477.66</v>
      </c>
      <c r="C16" s="1">
        <f t="shared" ref="C16:M16" si="1">IF((C5-C3)&gt;0,(C5-C3),0)</f>
        <v>0</v>
      </c>
      <c r="D16" s="1">
        <f t="shared" si="1"/>
        <v>617.33999999999992</v>
      </c>
      <c r="E16" s="1">
        <f t="shared" si="1"/>
        <v>501.36</v>
      </c>
      <c r="F16" s="1">
        <f t="shared" si="1"/>
        <v>337.68</v>
      </c>
      <c r="G16" s="1">
        <f t="shared" si="1"/>
        <v>247.98000000000002</v>
      </c>
      <c r="H16" s="1">
        <f t="shared" si="1"/>
        <v>0</v>
      </c>
      <c r="I16" s="1">
        <f t="shared" si="1"/>
        <v>0</v>
      </c>
      <c r="J16" s="1">
        <f t="shared" si="1"/>
        <v>0</v>
      </c>
      <c r="K16" s="1">
        <f t="shared" si="1"/>
        <v>0</v>
      </c>
      <c r="L16" s="1">
        <f t="shared" si="1"/>
        <v>0</v>
      </c>
      <c r="M16" s="1">
        <f t="shared" si="1"/>
        <v>0</v>
      </c>
      <c r="N16" s="14"/>
      <c r="O16" s="2">
        <v>250</v>
      </c>
      <c r="Q16" s="25">
        <f>SUM(B16:M16)-O16</f>
        <v>1932.0200000000004</v>
      </c>
      <c r="R16" s="25"/>
    </row>
    <row r="17" spans="1:18" x14ac:dyDescent="0.25">
      <c r="A17" s="15" t="s">
        <v>15</v>
      </c>
      <c r="B17" s="1">
        <f>IF((B5-B4)&gt;0,(B5-B4),0)</f>
        <v>421.98</v>
      </c>
      <c r="C17" s="1">
        <f t="shared" ref="C17:M17" si="2">IF((C5-C4)&gt;0,(C5-C4),0)</f>
        <v>150.05999999999997</v>
      </c>
      <c r="D17" s="1">
        <f t="shared" si="2"/>
        <v>397.67999999999995</v>
      </c>
      <c r="E17" s="1">
        <f t="shared" si="2"/>
        <v>395.1</v>
      </c>
      <c r="F17" s="1">
        <f t="shared" si="2"/>
        <v>420.24</v>
      </c>
      <c r="G17" s="1">
        <f t="shared" si="2"/>
        <v>335.94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O17" s="2">
        <v>372</v>
      </c>
      <c r="Q17" s="26">
        <f t="shared" ref="Q17:Q25" si="3">SUM(B17:M17)-O17</f>
        <v>1749</v>
      </c>
      <c r="R17" s="26"/>
    </row>
    <row r="18" spans="1:18" x14ac:dyDescent="0.25">
      <c r="A18" s="15" t="s"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O18" s="3"/>
      <c r="Q18" s="26">
        <f t="shared" si="3"/>
        <v>0</v>
      </c>
      <c r="R18" s="26"/>
    </row>
    <row r="19" spans="1:18" x14ac:dyDescent="0.25">
      <c r="A19" s="15" t="s">
        <v>17</v>
      </c>
      <c r="B19" s="1">
        <f>IF((B5-B6)&gt;0,(B5-B6),0)</f>
        <v>0</v>
      </c>
      <c r="C19" s="1">
        <f t="shared" ref="C19:M19" si="4">IF((C5-C6)&gt;0,(C5-C6),0)</f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313.74</v>
      </c>
      <c r="M19" s="1">
        <f t="shared" si="4"/>
        <v>0</v>
      </c>
      <c r="O19" s="2">
        <v>452</v>
      </c>
      <c r="Q19" s="26">
        <f t="shared" si="3"/>
        <v>-138.26</v>
      </c>
      <c r="R19" s="26"/>
    </row>
    <row r="20" spans="1:18" x14ac:dyDescent="0.25">
      <c r="A20" s="15" t="s">
        <v>18</v>
      </c>
      <c r="B20" s="1">
        <f>IF((B5-B7)&gt;0,(B5-B7),0)</f>
        <v>0</v>
      </c>
      <c r="C20" s="1">
        <f t="shared" ref="C20:M20" si="5">IF((C5-C7)&gt;0,(C5-C7),0)</f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59.099999999999994</v>
      </c>
      <c r="K20" s="1">
        <f t="shared" si="5"/>
        <v>0</v>
      </c>
      <c r="L20" s="1">
        <f t="shared" si="5"/>
        <v>88.02000000000001</v>
      </c>
      <c r="M20" s="1">
        <f t="shared" si="5"/>
        <v>58.739999999999995</v>
      </c>
      <c r="O20" s="2">
        <v>369</v>
      </c>
      <c r="Q20" s="26">
        <f t="shared" si="3"/>
        <v>-163.13999999999999</v>
      </c>
      <c r="R20" s="26"/>
    </row>
    <row r="21" spans="1:18" x14ac:dyDescent="0.25">
      <c r="A21" s="15" t="s">
        <v>19</v>
      </c>
      <c r="B21" s="1">
        <f>IF((B5-B8)&gt;0,(B5-B8),0)</f>
        <v>0</v>
      </c>
      <c r="C21" s="1">
        <f t="shared" ref="C21:M21" si="6">IF((C5-C8)&gt;0,(C5-C8),0)</f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67.02</v>
      </c>
      <c r="K21" s="1">
        <f t="shared" si="6"/>
        <v>19.799999999999997</v>
      </c>
      <c r="L21" s="1">
        <f t="shared" si="6"/>
        <v>68.699999999999989</v>
      </c>
      <c r="M21" s="1">
        <f t="shared" si="6"/>
        <v>60.599999999999994</v>
      </c>
      <c r="O21" s="2">
        <v>325</v>
      </c>
      <c r="Q21" s="26">
        <f t="shared" si="3"/>
        <v>-108.88000000000002</v>
      </c>
      <c r="R21" s="26"/>
    </row>
    <row r="22" spans="1:18" x14ac:dyDescent="0.25">
      <c r="A22" s="15" t="s">
        <v>31</v>
      </c>
      <c r="B22" s="1">
        <f>IF((B5-B9)&gt;0,(B5-B9),0)</f>
        <v>0</v>
      </c>
      <c r="C22" s="1">
        <f t="shared" ref="C22:M22" si="7">IF((C5-C9)&gt;0,(C5-C9),0)</f>
        <v>0</v>
      </c>
      <c r="D22" s="1">
        <f t="shared" si="7"/>
        <v>0</v>
      </c>
      <c r="E22" s="1">
        <f t="shared" si="7"/>
        <v>0</v>
      </c>
      <c r="F22" s="1">
        <f t="shared" si="7"/>
        <v>0</v>
      </c>
      <c r="G22" s="1">
        <f t="shared" si="7"/>
        <v>0</v>
      </c>
      <c r="H22" s="1">
        <f t="shared" si="7"/>
        <v>0</v>
      </c>
      <c r="I22" s="1">
        <f t="shared" si="7"/>
        <v>0</v>
      </c>
      <c r="J22" s="1">
        <f t="shared" si="7"/>
        <v>0</v>
      </c>
      <c r="K22" s="1">
        <f t="shared" si="7"/>
        <v>108</v>
      </c>
      <c r="L22" s="1">
        <f t="shared" si="7"/>
        <v>24.120000000000005</v>
      </c>
      <c r="M22" s="1">
        <f t="shared" si="7"/>
        <v>0</v>
      </c>
      <c r="O22" s="2">
        <v>415</v>
      </c>
      <c r="Q22" s="26">
        <f t="shared" si="3"/>
        <v>-282.88</v>
      </c>
      <c r="R22" s="26"/>
    </row>
    <row r="23" spans="1:18" x14ac:dyDescent="0.25">
      <c r="A23" s="15" t="s">
        <v>32</v>
      </c>
      <c r="B23" s="1">
        <f>IF((B5-B10)&gt;0,(B5-B10),0)</f>
        <v>102.54000000000002</v>
      </c>
      <c r="C23" s="1">
        <f t="shared" ref="C23:M23" si="8">IF((C5-C10)&gt;0,(C5-C10),0)</f>
        <v>0</v>
      </c>
      <c r="D23" s="1">
        <f t="shared" si="8"/>
        <v>188.27999999999992</v>
      </c>
      <c r="E23" s="1">
        <f t="shared" si="8"/>
        <v>171.96000000000004</v>
      </c>
      <c r="F23" s="1">
        <f t="shared" si="8"/>
        <v>100.80000000000001</v>
      </c>
      <c r="G23" s="1">
        <f t="shared" si="8"/>
        <v>163.98000000000002</v>
      </c>
      <c r="H23" s="1">
        <f t="shared" si="8"/>
        <v>0</v>
      </c>
      <c r="I23" s="1">
        <f t="shared" si="8"/>
        <v>0</v>
      </c>
      <c r="J23" s="1">
        <f t="shared" si="8"/>
        <v>0</v>
      </c>
      <c r="K23" s="1">
        <f t="shared" si="8"/>
        <v>0</v>
      </c>
      <c r="L23" s="1">
        <f t="shared" si="8"/>
        <v>0</v>
      </c>
      <c r="M23" s="1">
        <f t="shared" si="8"/>
        <v>0</v>
      </c>
      <c r="O23" s="2">
        <v>303</v>
      </c>
      <c r="Q23" s="26">
        <f t="shared" si="3"/>
        <v>424.55999999999995</v>
      </c>
      <c r="R23" s="26"/>
    </row>
    <row r="24" spans="1:18" x14ac:dyDescent="0.25">
      <c r="A24" s="15" t="s">
        <v>33</v>
      </c>
      <c r="B24" s="1">
        <f>IF((B5-B11)&gt;0,(B5-B11),0)</f>
        <v>292.02000000000004</v>
      </c>
      <c r="C24" s="1">
        <f t="shared" ref="C24:M24" si="9">IF((C5-C11)&gt;0,(C5-C11),0)</f>
        <v>287.39999999999998</v>
      </c>
      <c r="D24" s="1">
        <f t="shared" si="9"/>
        <v>255.59999999999997</v>
      </c>
      <c r="E24" s="1">
        <f t="shared" si="9"/>
        <v>254.04000000000002</v>
      </c>
      <c r="F24" s="1">
        <f t="shared" si="9"/>
        <v>278.46000000000004</v>
      </c>
      <c r="G24" s="1">
        <f t="shared" si="9"/>
        <v>221.76000000000002</v>
      </c>
      <c r="H24" s="1">
        <f t="shared" si="9"/>
        <v>0</v>
      </c>
      <c r="I24" s="1">
        <f t="shared" si="9"/>
        <v>0</v>
      </c>
      <c r="J24" s="1">
        <f t="shared" si="9"/>
        <v>0</v>
      </c>
      <c r="K24" s="1">
        <f t="shared" si="9"/>
        <v>0</v>
      </c>
      <c r="L24" s="1">
        <f t="shared" si="9"/>
        <v>0</v>
      </c>
      <c r="M24" s="1">
        <f t="shared" si="9"/>
        <v>0</v>
      </c>
      <c r="O24" s="2">
        <v>412</v>
      </c>
      <c r="Q24" s="26">
        <f t="shared" si="3"/>
        <v>1177.28</v>
      </c>
      <c r="R24" s="26"/>
    </row>
    <row r="25" spans="1:18" x14ac:dyDescent="0.25">
      <c r="A25" s="15" t="s">
        <v>34</v>
      </c>
      <c r="B25" s="1">
        <f>IF((B5-B12)&gt;0,(B5-B12),0)</f>
        <v>77.399999999999977</v>
      </c>
      <c r="C25" s="1">
        <f t="shared" ref="C25:M25" si="10">IF((C5-C12)&gt;0,(C5-C12),0)</f>
        <v>0</v>
      </c>
      <c r="D25" s="1">
        <f t="shared" si="10"/>
        <v>0</v>
      </c>
      <c r="E25" s="1">
        <f t="shared" si="10"/>
        <v>0</v>
      </c>
      <c r="F25" s="1">
        <f t="shared" si="10"/>
        <v>0</v>
      </c>
      <c r="G25" s="1">
        <f t="shared" si="10"/>
        <v>0</v>
      </c>
      <c r="H25" s="1">
        <f t="shared" si="10"/>
        <v>0</v>
      </c>
      <c r="I25" s="1">
        <f t="shared" si="10"/>
        <v>0</v>
      </c>
      <c r="J25" s="1">
        <f t="shared" si="10"/>
        <v>0</v>
      </c>
      <c r="K25" s="1">
        <f t="shared" si="10"/>
        <v>0</v>
      </c>
      <c r="L25" s="1">
        <f t="shared" si="10"/>
        <v>0</v>
      </c>
      <c r="M25" s="1">
        <f t="shared" si="10"/>
        <v>0</v>
      </c>
      <c r="O25" s="2">
        <v>258</v>
      </c>
      <c r="Q25" s="26">
        <f t="shared" si="3"/>
        <v>-180.60000000000002</v>
      </c>
      <c r="R25" s="26"/>
    </row>
    <row r="27" spans="1:18" x14ac:dyDescent="0.25">
      <c r="A27" s="22" t="s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4"/>
      <c r="O27" s="23" t="s">
        <v>1</v>
      </c>
      <c r="P27" s="14"/>
      <c r="Q27" s="24" t="s">
        <v>26</v>
      </c>
      <c r="R27" s="24"/>
    </row>
    <row r="28" spans="1:18" x14ac:dyDescent="0.25">
      <c r="A28" s="15"/>
      <c r="B28" s="15" t="s">
        <v>4</v>
      </c>
      <c r="C28" s="15" t="s">
        <v>5</v>
      </c>
      <c r="D28" s="15" t="s">
        <v>6</v>
      </c>
      <c r="E28" s="15" t="s">
        <v>7</v>
      </c>
      <c r="F28" s="15" t="s">
        <v>8</v>
      </c>
      <c r="G28" s="15" t="s">
        <v>9</v>
      </c>
      <c r="H28" s="15" t="s">
        <v>10</v>
      </c>
      <c r="I28" s="15" t="s">
        <v>11</v>
      </c>
      <c r="J28" s="15" t="s">
        <v>27</v>
      </c>
      <c r="K28" s="15" t="s">
        <v>28</v>
      </c>
      <c r="L28" s="15" t="s">
        <v>29</v>
      </c>
      <c r="M28" s="15" t="s">
        <v>30</v>
      </c>
      <c r="N28" s="14"/>
      <c r="O28" s="23"/>
      <c r="P28" s="14"/>
      <c r="Q28" s="24"/>
      <c r="R28" s="24"/>
    </row>
    <row r="29" spans="1:18" x14ac:dyDescent="0.25">
      <c r="A29" s="15" t="s">
        <v>13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3">
        <v>250</v>
      </c>
      <c r="P29" s="14"/>
      <c r="Q29" s="26">
        <f>SUM(B29:M29)-O29</f>
        <v>-250</v>
      </c>
      <c r="R29" s="26"/>
    </row>
    <row r="30" spans="1:18" x14ac:dyDescent="0.25">
      <c r="A30" s="15" t="s">
        <v>15</v>
      </c>
      <c r="B30" s="1">
        <f>MAX((IF((B3-B4)&gt;0,(B3-B4),0)),(IF((B5-B4)&gt;0,(B5-B4),0)))</f>
        <v>421.98</v>
      </c>
      <c r="C30" s="1">
        <f t="shared" ref="C30:M30" si="11">MAX((IF((C3-C4)&gt;0,(C3-C4),0)),(IF((C5-C4)&gt;0,(C5-C4),0)))</f>
        <v>255.42</v>
      </c>
      <c r="D30" s="1">
        <f t="shared" si="11"/>
        <v>397.67999999999995</v>
      </c>
      <c r="E30" s="1">
        <f t="shared" si="11"/>
        <v>395.1</v>
      </c>
      <c r="F30" s="1">
        <f t="shared" si="11"/>
        <v>420.24</v>
      </c>
      <c r="G30" s="1">
        <f t="shared" si="11"/>
        <v>335.94</v>
      </c>
      <c r="H30" s="1">
        <f t="shared" si="11"/>
        <v>222.72000000000003</v>
      </c>
      <c r="I30" s="1">
        <f t="shared" si="11"/>
        <v>244.79999999999995</v>
      </c>
      <c r="J30" s="1">
        <f t="shared" si="11"/>
        <v>245.58000000000004</v>
      </c>
      <c r="K30" s="1">
        <f t="shared" si="11"/>
        <v>253.92000000000002</v>
      </c>
      <c r="L30" s="1">
        <f t="shared" si="11"/>
        <v>248.21999999999991</v>
      </c>
      <c r="M30" s="1">
        <f t="shared" si="11"/>
        <v>244.73999999999995</v>
      </c>
      <c r="N30" s="14"/>
      <c r="O30" s="2">
        <v>372</v>
      </c>
      <c r="P30" s="14"/>
      <c r="Q30" s="26">
        <f t="shared" ref="Q30:Q38" si="12">SUM(B30:M30)-O30</f>
        <v>3314.3399999999997</v>
      </c>
      <c r="R30" s="26"/>
    </row>
    <row r="31" spans="1:18" x14ac:dyDescent="0.25">
      <c r="A31" s="15" t="s">
        <v>16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4"/>
      <c r="O31" s="3"/>
      <c r="P31" s="14"/>
      <c r="Q31" s="26">
        <f t="shared" si="12"/>
        <v>0</v>
      </c>
      <c r="R31" s="26"/>
    </row>
    <row r="32" spans="1:18" x14ac:dyDescent="0.25">
      <c r="A32" s="15" t="s">
        <v>17</v>
      </c>
      <c r="B32" s="1">
        <f>MAX((IF((B3-B6)&gt;0,(B3-B6),0)),(IF((B5-B6)&gt;0,(B5-B6),0)))</f>
        <v>0</v>
      </c>
      <c r="C32" s="1">
        <f t="shared" ref="C32:M32" si="13">MAX((IF((C3-C6)&gt;0,(C3-C6),0)),(IF((C5-C6)&gt;0,(C5-C6),0)))</f>
        <v>0</v>
      </c>
      <c r="D32" s="1">
        <f t="shared" si="13"/>
        <v>0</v>
      </c>
      <c r="E32" s="1">
        <f t="shared" si="13"/>
        <v>0</v>
      </c>
      <c r="F32" s="1">
        <f t="shared" si="13"/>
        <v>0</v>
      </c>
      <c r="G32" s="1">
        <f t="shared" si="13"/>
        <v>0</v>
      </c>
      <c r="H32" s="1">
        <f t="shared" si="13"/>
        <v>393.72</v>
      </c>
      <c r="I32" s="1">
        <f t="shared" si="13"/>
        <v>362.58</v>
      </c>
      <c r="J32" s="1">
        <f t="shared" si="13"/>
        <v>505.20000000000005</v>
      </c>
      <c r="K32" s="1">
        <f t="shared" si="13"/>
        <v>422.46</v>
      </c>
      <c r="L32" s="1">
        <f t="shared" si="13"/>
        <v>977.63999999999987</v>
      </c>
      <c r="M32" s="1">
        <f t="shared" si="13"/>
        <v>500.4</v>
      </c>
      <c r="N32" s="14"/>
      <c r="O32" s="2">
        <v>452</v>
      </c>
      <c r="P32" s="14"/>
      <c r="Q32" s="26">
        <f t="shared" si="12"/>
        <v>2710</v>
      </c>
      <c r="R32" s="26"/>
    </row>
    <row r="33" spans="1:18" x14ac:dyDescent="0.25">
      <c r="A33" s="15" t="s">
        <v>18</v>
      </c>
      <c r="B33" s="1">
        <f>MAX((IF((B3-B7)&gt;0,(B3-B7),0)),(IF((B5-B7)&gt;0,(B5-B7),0)))</f>
        <v>0</v>
      </c>
      <c r="C33" s="1">
        <f t="shared" ref="C33:M33" si="14">MAX((IF((C3-C7)&gt;0,(C3-C7),0)),(IF((C5-C7)&gt;0,(C5-C7),0)))</f>
        <v>21.300000000000011</v>
      </c>
      <c r="D33" s="1">
        <f t="shared" si="14"/>
        <v>0</v>
      </c>
      <c r="E33" s="1">
        <f t="shared" si="14"/>
        <v>0</v>
      </c>
      <c r="F33" s="1">
        <f t="shared" si="14"/>
        <v>0</v>
      </c>
      <c r="G33" s="1">
        <f t="shared" si="14"/>
        <v>0</v>
      </c>
      <c r="H33" s="1">
        <f t="shared" si="14"/>
        <v>586.62</v>
      </c>
      <c r="I33" s="1">
        <f t="shared" si="14"/>
        <v>585.48</v>
      </c>
      <c r="J33" s="1">
        <f t="shared" si="14"/>
        <v>723.72</v>
      </c>
      <c r="K33" s="1">
        <f t="shared" si="14"/>
        <v>582.96</v>
      </c>
      <c r="L33" s="1">
        <f t="shared" si="14"/>
        <v>751.92</v>
      </c>
      <c r="M33" s="1">
        <f t="shared" si="14"/>
        <v>724.68</v>
      </c>
      <c r="N33" s="14"/>
      <c r="O33" s="2">
        <v>369</v>
      </c>
      <c r="P33" s="14"/>
      <c r="Q33" s="26">
        <f t="shared" si="12"/>
        <v>3607.68</v>
      </c>
      <c r="R33" s="26"/>
    </row>
    <row r="34" spans="1:18" x14ac:dyDescent="0.25">
      <c r="A34" s="15" t="s">
        <v>19</v>
      </c>
      <c r="B34" s="1">
        <f>MAX((IF((B3-B8)&gt;0,(B3-B8),0)),(IF((B5-B8)&gt;0,(B5-B8),0)))</f>
        <v>0</v>
      </c>
      <c r="C34" s="1">
        <f t="shared" ref="C34:M34" si="15">MAX((IF((C3-C8)&gt;0,(C3-C8),0)),(IF((C5-C8)&gt;0,(C5-C8),0)))</f>
        <v>47.399999999999977</v>
      </c>
      <c r="D34" s="1">
        <f t="shared" si="15"/>
        <v>0</v>
      </c>
      <c r="E34" s="1">
        <f t="shared" si="15"/>
        <v>0</v>
      </c>
      <c r="F34" s="1">
        <f t="shared" si="15"/>
        <v>0</v>
      </c>
      <c r="G34" s="1">
        <f t="shared" si="15"/>
        <v>0</v>
      </c>
      <c r="H34" s="1">
        <f t="shared" si="15"/>
        <v>575.4</v>
      </c>
      <c r="I34" s="1">
        <f t="shared" si="15"/>
        <v>608.69999999999993</v>
      </c>
      <c r="J34" s="1">
        <f t="shared" si="15"/>
        <v>731.64</v>
      </c>
      <c r="K34" s="1">
        <f t="shared" si="15"/>
        <v>609.48</v>
      </c>
      <c r="L34" s="1">
        <f t="shared" si="15"/>
        <v>732.59999999999991</v>
      </c>
      <c r="M34" s="1">
        <f t="shared" si="15"/>
        <v>726.54</v>
      </c>
      <c r="N34" s="14"/>
      <c r="O34" s="2">
        <v>325</v>
      </c>
      <c r="P34" s="14"/>
      <c r="Q34" s="25">
        <f t="shared" si="12"/>
        <v>3706.7599999999998</v>
      </c>
      <c r="R34" s="25"/>
    </row>
    <row r="35" spans="1:18" x14ac:dyDescent="0.25">
      <c r="A35" s="15" t="s">
        <v>31</v>
      </c>
      <c r="B35" s="1">
        <f>MAX((IF((B3-B9)&gt;0,(B3-B9),0)),(IF((B5-B9)&gt;0,(B5-B9),0)))</f>
        <v>0</v>
      </c>
      <c r="C35" s="1">
        <f t="shared" ref="C35:M35" si="16">MAX((IF((C3-C9)&gt;0,(C3-C9),0)),(IF((C5-C9)&gt;0,(C5-C9),0)))</f>
        <v>96.839999999999975</v>
      </c>
      <c r="D35" s="1">
        <f t="shared" si="16"/>
        <v>0</v>
      </c>
      <c r="E35" s="1">
        <f t="shared" si="16"/>
        <v>0</v>
      </c>
      <c r="F35" s="1">
        <f t="shared" si="16"/>
        <v>0</v>
      </c>
      <c r="G35" s="1">
        <f t="shared" si="16"/>
        <v>0</v>
      </c>
      <c r="H35" s="1">
        <f t="shared" si="16"/>
        <v>494.16</v>
      </c>
      <c r="I35" s="1">
        <f t="shared" si="16"/>
        <v>579.48</v>
      </c>
      <c r="J35" s="1">
        <f t="shared" si="16"/>
        <v>640.38</v>
      </c>
      <c r="K35" s="1">
        <f t="shared" si="16"/>
        <v>697.68</v>
      </c>
      <c r="L35" s="1">
        <f t="shared" si="16"/>
        <v>688.02</v>
      </c>
      <c r="M35" s="1">
        <f t="shared" si="16"/>
        <v>633.05999999999995</v>
      </c>
      <c r="N35" s="14"/>
      <c r="O35" s="2">
        <v>415</v>
      </c>
      <c r="P35" s="14"/>
      <c r="Q35" s="26">
        <f t="shared" si="12"/>
        <v>3414.62</v>
      </c>
      <c r="R35" s="26"/>
    </row>
    <row r="36" spans="1:18" x14ac:dyDescent="0.25">
      <c r="A36" s="15" t="s">
        <v>32</v>
      </c>
      <c r="B36" s="1">
        <f>MAX((IF((B3-B10)&gt;0,(B3-B10),0)),(IF((B5-B10)&gt;0,(B5-B10),0)))</f>
        <v>102.54000000000002</v>
      </c>
      <c r="C36" s="1">
        <f t="shared" ref="C36:M36" si="17">MAX((IF((C3-C10)&gt;0,(C3-C10),0)),(IF((C5-C10)&gt;0,(C5-C10),0)))</f>
        <v>40.019999999999982</v>
      </c>
      <c r="D36" s="1">
        <f t="shared" si="17"/>
        <v>188.27999999999992</v>
      </c>
      <c r="E36" s="1">
        <f t="shared" si="17"/>
        <v>171.96000000000004</v>
      </c>
      <c r="F36" s="1">
        <f t="shared" si="17"/>
        <v>100.80000000000001</v>
      </c>
      <c r="G36" s="1">
        <f t="shared" si="17"/>
        <v>163.98000000000002</v>
      </c>
      <c r="H36" s="1">
        <f t="shared" si="17"/>
        <v>399.36</v>
      </c>
      <c r="I36" s="1">
        <f t="shared" si="17"/>
        <v>303.41999999999996</v>
      </c>
      <c r="J36" s="1">
        <f t="shared" si="17"/>
        <v>324.66000000000003</v>
      </c>
      <c r="K36" s="1">
        <f t="shared" si="17"/>
        <v>247.32</v>
      </c>
      <c r="L36" s="1">
        <f t="shared" si="17"/>
        <v>350.45999999999992</v>
      </c>
      <c r="M36" s="1">
        <f t="shared" si="17"/>
        <v>328.49999999999994</v>
      </c>
      <c r="N36" s="14"/>
      <c r="O36" s="2">
        <v>303</v>
      </c>
      <c r="P36" s="14"/>
      <c r="Q36" s="26">
        <f t="shared" si="12"/>
        <v>2418.3000000000002</v>
      </c>
      <c r="R36" s="26"/>
    </row>
    <row r="37" spans="1:18" x14ac:dyDescent="0.25">
      <c r="A37" s="15" t="s">
        <v>33</v>
      </c>
      <c r="B37" s="1">
        <f>MAX((IF((B3-B11)&gt;0,(B3-B11),0)),(IF((B5-B11)&gt;0,(B5-B11),0)))</f>
        <v>292.02000000000004</v>
      </c>
      <c r="C37" s="1">
        <f t="shared" ref="C37:M37" si="18">MAX((IF((C3-C11)&gt;0,(C3-C11),0)),(IF((C5-C11)&gt;0,(C5-C11),0)))</f>
        <v>392.76</v>
      </c>
      <c r="D37" s="1">
        <f t="shared" si="18"/>
        <v>255.59999999999997</v>
      </c>
      <c r="E37" s="1">
        <f t="shared" si="18"/>
        <v>254.04000000000002</v>
      </c>
      <c r="F37" s="1">
        <f t="shared" si="18"/>
        <v>278.46000000000004</v>
      </c>
      <c r="G37" s="1">
        <f t="shared" si="18"/>
        <v>221.76000000000002</v>
      </c>
      <c r="H37" s="1">
        <f t="shared" si="18"/>
        <v>322.02000000000004</v>
      </c>
      <c r="I37" s="1">
        <f t="shared" si="18"/>
        <v>368.21999999999997</v>
      </c>
      <c r="J37" s="1">
        <f t="shared" si="18"/>
        <v>370.74</v>
      </c>
      <c r="K37" s="1">
        <f t="shared" si="18"/>
        <v>391.8</v>
      </c>
      <c r="L37" s="1">
        <f t="shared" si="18"/>
        <v>380.64</v>
      </c>
      <c r="M37" s="1">
        <f t="shared" si="18"/>
        <v>368.75999999999993</v>
      </c>
      <c r="N37" s="14"/>
      <c r="O37" s="2">
        <v>412</v>
      </c>
      <c r="P37" s="14"/>
      <c r="Q37" s="26">
        <f t="shared" si="12"/>
        <v>3484.8199999999997</v>
      </c>
      <c r="R37" s="26"/>
    </row>
    <row r="38" spans="1:18" x14ac:dyDescent="0.25">
      <c r="A38" s="15" t="s">
        <v>34</v>
      </c>
      <c r="B38" s="1">
        <f>MAX((IF((B3-B12)&gt;0,(B3-B12),0)),(IF((B5-B12)&gt;0,(B5-B12),0)))</f>
        <v>77.399999999999977</v>
      </c>
      <c r="C38" s="1">
        <f t="shared" ref="C38:M38" si="19">MAX((IF((C3-C12)&gt;0,(C3-C12),0)),(IF((C5-C12)&gt;0,(C5-C12),0)))</f>
        <v>0</v>
      </c>
      <c r="D38" s="1">
        <f t="shared" si="19"/>
        <v>0</v>
      </c>
      <c r="E38" s="1">
        <f t="shared" si="19"/>
        <v>0</v>
      </c>
      <c r="F38" s="1">
        <f t="shared" si="19"/>
        <v>0</v>
      </c>
      <c r="G38" s="1">
        <f t="shared" si="19"/>
        <v>0</v>
      </c>
      <c r="H38" s="1">
        <f t="shared" si="19"/>
        <v>0</v>
      </c>
      <c r="I38" s="1">
        <f t="shared" si="19"/>
        <v>0</v>
      </c>
      <c r="J38" s="1">
        <f t="shared" si="19"/>
        <v>16.080000000000041</v>
      </c>
      <c r="K38" s="1">
        <f t="shared" si="19"/>
        <v>83.399999999999977</v>
      </c>
      <c r="L38" s="1">
        <f t="shared" si="19"/>
        <v>105.65999999999997</v>
      </c>
      <c r="M38" s="1">
        <f t="shared" si="19"/>
        <v>9.9599999999999227</v>
      </c>
      <c r="N38" s="14"/>
      <c r="O38" s="2">
        <v>258</v>
      </c>
      <c r="P38" s="14"/>
      <c r="Q38" s="26">
        <f t="shared" si="12"/>
        <v>34.499999999999886</v>
      </c>
      <c r="R38" s="26"/>
    </row>
  </sheetData>
  <mergeCells count="40">
    <mergeCell ref="A1:M1"/>
    <mergeCell ref="O1:O2"/>
    <mergeCell ref="Q1:R2"/>
    <mergeCell ref="Q3:R3"/>
    <mergeCell ref="Q4:R4"/>
    <mergeCell ref="A14:M14"/>
    <mergeCell ref="O14:O15"/>
    <mergeCell ref="Q14:R15"/>
    <mergeCell ref="Q16:R16"/>
    <mergeCell ref="Q17:R17"/>
    <mergeCell ref="A27:M27"/>
    <mergeCell ref="O27:O28"/>
    <mergeCell ref="Q27:R28"/>
    <mergeCell ref="Q18:R18"/>
    <mergeCell ref="Q19:R19"/>
    <mergeCell ref="Q20:R20"/>
    <mergeCell ref="Q21:R21"/>
    <mergeCell ref="Q22:R22"/>
    <mergeCell ref="Q38:R38"/>
    <mergeCell ref="Q29:R29"/>
    <mergeCell ref="Q30:R30"/>
    <mergeCell ref="Q31:R31"/>
    <mergeCell ref="Q32:R32"/>
    <mergeCell ref="Q33:R33"/>
    <mergeCell ref="T1:T2"/>
    <mergeCell ref="Q34:R34"/>
    <mergeCell ref="Q35:R35"/>
    <mergeCell ref="Q36:R36"/>
    <mergeCell ref="Q37:R37"/>
    <mergeCell ref="Q23:R23"/>
    <mergeCell ref="Q24:R24"/>
    <mergeCell ref="Q25:R25"/>
    <mergeCell ref="Q9:R9"/>
    <mergeCell ref="Q10:R10"/>
    <mergeCell ref="Q11:R11"/>
    <mergeCell ref="Q12:R12"/>
    <mergeCell ref="Q5:R5"/>
    <mergeCell ref="Q6:R6"/>
    <mergeCell ref="Q7:R7"/>
    <mergeCell ref="Q8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E733-EB08-4ECF-9FDF-DB38EDF19F4F}">
  <dimension ref="A1:U32"/>
  <sheetViews>
    <sheetView workbookViewId="0">
      <selection activeCell="U15" sqref="U15"/>
    </sheetView>
  </sheetViews>
  <sheetFormatPr defaultRowHeight="15" x14ac:dyDescent="0.25"/>
  <sheetData>
    <row r="1" spans="1: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1</v>
      </c>
      <c r="Q1" s="23" t="s">
        <v>2</v>
      </c>
    </row>
    <row r="2" spans="1:21" x14ac:dyDescent="0.25">
      <c r="A2" s="13"/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27</v>
      </c>
      <c r="K2" s="13" t="s">
        <v>28</v>
      </c>
      <c r="L2" s="13" t="s">
        <v>29</v>
      </c>
      <c r="M2" s="13" t="s">
        <v>30</v>
      </c>
      <c r="O2" s="23"/>
      <c r="Q2" s="23"/>
    </row>
    <row r="3" spans="1:21" x14ac:dyDescent="0.25">
      <c r="A3" s="13" t="s">
        <v>13</v>
      </c>
      <c r="B3" s="1">
        <v>119.69999999999999</v>
      </c>
      <c r="C3" s="1">
        <v>401.7</v>
      </c>
      <c r="D3" s="1">
        <v>40.619999999999997</v>
      </c>
      <c r="E3" s="1">
        <v>85.02</v>
      </c>
      <c r="F3" s="1">
        <v>169.56</v>
      </c>
      <c r="G3" s="1">
        <v>214.07999999999998</v>
      </c>
      <c r="H3" s="1">
        <v>712.62</v>
      </c>
      <c r="I3" s="1">
        <v>670.92</v>
      </c>
      <c r="J3" s="1">
        <v>742.38</v>
      </c>
      <c r="K3" s="1">
        <v>707.64</v>
      </c>
      <c r="L3" s="1">
        <v>995.33999999999992</v>
      </c>
      <c r="M3" s="1">
        <v>740.81999999999994</v>
      </c>
      <c r="O3" s="2">
        <v>250</v>
      </c>
      <c r="Q3" s="3">
        <v>1</v>
      </c>
    </row>
    <row r="4" spans="1:21" x14ac:dyDescent="0.25">
      <c r="A4" s="13" t="s">
        <v>15</v>
      </c>
      <c r="B4" s="1">
        <v>175.38</v>
      </c>
      <c r="C4" s="1">
        <v>146.28</v>
      </c>
      <c r="D4" s="1">
        <v>260.27999999999997</v>
      </c>
      <c r="E4" s="1">
        <v>191.28</v>
      </c>
      <c r="F4" s="1">
        <v>87</v>
      </c>
      <c r="G4" s="1">
        <v>126.11999999999999</v>
      </c>
      <c r="H4" s="1">
        <v>489.9</v>
      </c>
      <c r="I4" s="1">
        <v>426.12</v>
      </c>
      <c r="J4" s="1">
        <v>496.79999999999995</v>
      </c>
      <c r="K4" s="1">
        <v>453.71999999999997</v>
      </c>
      <c r="L4" s="1">
        <v>747.12</v>
      </c>
      <c r="M4" s="1">
        <v>496.08</v>
      </c>
      <c r="O4" s="2">
        <v>372</v>
      </c>
      <c r="Q4" s="3">
        <v>0</v>
      </c>
    </row>
    <row r="5" spans="1:21" x14ac:dyDescent="0.25">
      <c r="A5" s="13" t="s">
        <v>16</v>
      </c>
      <c r="B5" s="1">
        <v>597.36</v>
      </c>
      <c r="C5" s="1">
        <v>296.33999999999997</v>
      </c>
      <c r="D5" s="1">
        <v>657.95999999999992</v>
      </c>
      <c r="E5" s="1">
        <v>586.38</v>
      </c>
      <c r="F5" s="1">
        <v>507.24</v>
      </c>
      <c r="G5" s="1">
        <v>462.06</v>
      </c>
      <c r="H5" s="1">
        <v>119.28</v>
      </c>
      <c r="I5" s="1">
        <v>16.86</v>
      </c>
      <c r="J5" s="1">
        <v>77.759999999999991</v>
      </c>
      <c r="K5" s="1">
        <v>117.96</v>
      </c>
      <c r="L5" s="1">
        <v>331.44</v>
      </c>
      <c r="M5" s="1">
        <v>74.88</v>
      </c>
      <c r="O5" s="2">
        <v>221</v>
      </c>
      <c r="Q5" s="3">
        <v>1</v>
      </c>
    </row>
    <row r="6" spans="1:21" x14ac:dyDescent="0.25">
      <c r="A6" s="13" t="s">
        <v>17</v>
      </c>
      <c r="B6" s="1">
        <v>900.54</v>
      </c>
      <c r="C6" s="1">
        <v>591.78</v>
      </c>
      <c r="D6" s="1">
        <v>972.06</v>
      </c>
      <c r="E6" s="1">
        <v>900.24</v>
      </c>
      <c r="F6" s="1">
        <v>815.64</v>
      </c>
      <c r="G6" s="1">
        <v>777.06</v>
      </c>
      <c r="H6" s="1">
        <v>318.89999999999998</v>
      </c>
      <c r="I6" s="1">
        <v>308.33999999999997</v>
      </c>
      <c r="J6" s="1">
        <v>237.17999999999998</v>
      </c>
      <c r="K6" s="1">
        <v>285.18</v>
      </c>
      <c r="L6" s="1">
        <v>17.7</v>
      </c>
      <c r="M6" s="1">
        <v>240.42</v>
      </c>
      <c r="O6" s="2">
        <v>452</v>
      </c>
      <c r="Q6" s="3">
        <v>0</v>
      </c>
    </row>
    <row r="7" spans="1:21" x14ac:dyDescent="0.25">
      <c r="A7" s="13" t="s">
        <v>18</v>
      </c>
      <c r="B7" s="1">
        <v>685.8</v>
      </c>
      <c r="C7" s="1">
        <v>380.4</v>
      </c>
      <c r="D7" s="1">
        <v>746.93999999999994</v>
      </c>
      <c r="E7" s="1">
        <v>675.24</v>
      </c>
      <c r="F7" s="1">
        <v>595.5</v>
      </c>
      <c r="G7" s="1">
        <v>550.67999999999995</v>
      </c>
      <c r="H7" s="1">
        <v>126</v>
      </c>
      <c r="I7" s="1">
        <v>85.44</v>
      </c>
      <c r="J7" s="1">
        <v>18.66</v>
      </c>
      <c r="K7" s="1">
        <v>124.67999999999999</v>
      </c>
      <c r="L7" s="1">
        <v>243.42</v>
      </c>
      <c r="M7" s="1">
        <v>16.14</v>
      </c>
      <c r="O7" s="2">
        <v>369</v>
      </c>
      <c r="Q7" s="3">
        <v>0</v>
      </c>
    </row>
    <row r="8" spans="1:21" x14ac:dyDescent="0.25">
      <c r="A8" s="13" t="s">
        <v>19</v>
      </c>
      <c r="B8" s="1">
        <v>661.26</v>
      </c>
      <c r="C8" s="1">
        <v>354.3</v>
      </c>
      <c r="D8" s="1">
        <v>726</v>
      </c>
      <c r="E8" s="1">
        <v>654.17999999999995</v>
      </c>
      <c r="F8" s="1">
        <v>572.04</v>
      </c>
      <c r="G8" s="1">
        <v>530.93999999999994</v>
      </c>
      <c r="H8" s="1">
        <v>137.22</v>
      </c>
      <c r="I8" s="1">
        <v>62.22</v>
      </c>
      <c r="J8" s="1">
        <v>10.74</v>
      </c>
      <c r="K8" s="1">
        <v>98.16</v>
      </c>
      <c r="L8" s="1">
        <v>262.74</v>
      </c>
      <c r="M8" s="1">
        <v>14.28</v>
      </c>
      <c r="O8" s="2">
        <v>325</v>
      </c>
      <c r="Q8" s="3">
        <v>0</v>
      </c>
    </row>
    <row r="9" spans="1:21" x14ac:dyDescent="0.25">
      <c r="A9" s="13" t="s">
        <v>31</v>
      </c>
      <c r="B9" s="1">
        <v>615.9</v>
      </c>
      <c r="C9" s="1">
        <v>304.86</v>
      </c>
      <c r="D9" s="1">
        <v>698.69999999999993</v>
      </c>
      <c r="E9" s="1">
        <v>626.57999999999993</v>
      </c>
      <c r="F9" s="1">
        <v>533.88</v>
      </c>
      <c r="G9" s="1">
        <v>510.9</v>
      </c>
      <c r="H9" s="1">
        <v>218.45999999999998</v>
      </c>
      <c r="I9" s="1">
        <v>91.44</v>
      </c>
      <c r="J9" s="1">
        <v>102</v>
      </c>
      <c r="K9" s="1">
        <v>9.9599999999999991</v>
      </c>
      <c r="L9" s="1">
        <v>307.32</v>
      </c>
      <c r="M9" s="1">
        <v>107.75999999999999</v>
      </c>
      <c r="O9" s="2">
        <v>415</v>
      </c>
      <c r="Q9" s="3">
        <v>0</v>
      </c>
    </row>
    <row r="10" spans="1:21" x14ac:dyDescent="0.25">
      <c r="A10" s="13" t="s">
        <v>32</v>
      </c>
      <c r="B10" s="1">
        <v>494.82</v>
      </c>
      <c r="C10" s="1">
        <v>361.68</v>
      </c>
      <c r="D10" s="1">
        <v>469.68</v>
      </c>
      <c r="E10" s="1">
        <v>414.41999999999996</v>
      </c>
      <c r="F10" s="1">
        <v>406.44</v>
      </c>
      <c r="G10" s="1">
        <v>298.08</v>
      </c>
      <c r="H10" s="1">
        <v>313.26</v>
      </c>
      <c r="I10" s="1">
        <v>367.5</v>
      </c>
      <c r="J10" s="1">
        <v>417.71999999999997</v>
      </c>
      <c r="K10" s="1">
        <v>460.32</v>
      </c>
      <c r="L10" s="1">
        <v>644.88</v>
      </c>
      <c r="M10" s="1">
        <v>412.32</v>
      </c>
      <c r="O10" s="2">
        <v>303</v>
      </c>
      <c r="Q10" s="3">
        <v>0</v>
      </c>
    </row>
    <row r="11" spans="1:21" x14ac:dyDescent="0.25">
      <c r="A11" s="13" t="s">
        <v>33</v>
      </c>
      <c r="B11" s="1">
        <v>305.33999999999997</v>
      </c>
      <c r="C11" s="1">
        <v>8.94</v>
      </c>
      <c r="D11" s="1">
        <v>402.35999999999996</v>
      </c>
      <c r="E11" s="1">
        <v>332.34</v>
      </c>
      <c r="F11" s="1">
        <v>228.78</v>
      </c>
      <c r="G11" s="1">
        <v>240.29999999999998</v>
      </c>
      <c r="H11" s="1">
        <v>390.59999999999997</v>
      </c>
      <c r="I11" s="1">
        <v>302.7</v>
      </c>
      <c r="J11" s="1">
        <v>371.64</v>
      </c>
      <c r="K11" s="1">
        <v>315.83999999999997</v>
      </c>
      <c r="L11" s="1">
        <v>614.69999999999993</v>
      </c>
      <c r="M11" s="1">
        <v>372.06</v>
      </c>
      <c r="O11" s="2">
        <v>412</v>
      </c>
      <c r="Q11" s="3">
        <v>0</v>
      </c>
    </row>
    <row r="12" spans="1:21" x14ac:dyDescent="0.25">
      <c r="A12" s="13" t="s">
        <v>34</v>
      </c>
      <c r="B12" s="1">
        <v>519.96</v>
      </c>
      <c r="C12" s="1">
        <v>486</v>
      </c>
      <c r="D12" s="1">
        <v>671.4</v>
      </c>
      <c r="E12" s="1">
        <v>634.86</v>
      </c>
      <c r="F12" s="1">
        <v>536.34</v>
      </c>
      <c r="G12" s="1">
        <v>633.48</v>
      </c>
      <c r="H12" s="1">
        <v>808.92</v>
      </c>
      <c r="I12" s="1">
        <v>682.74</v>
      </c>
      <c r="J12" s="1">
        <v>726.3</v>
      </c>
      <c r="K12" s="1">
        <v>624.24</v>
      </c>
      <c r="L12" s="1">
        <v>889.68</v>
      </c>
      <c r="M12" s="1">
        <v>730.86</v>
      </c>
      <c r="O12" s="2">
        <v>258</v>
      </c>
      <c r="Q12" s="3">
        <v>0</v>
      </c>
    </row>
    <row r="13" spans="1:21" x14ac:dyDescent="0.25">
      <c r="S13" s="20" t="s">
        <v>20</v>
      </c>
      <c r="T13" s="20"/>
      <c r="U13" s="6">
        <f>SUMPRODUCT(O3:O12,Q3:Q12)</f>
        <v>471</v>
      </c>
    </row>
    <row r="14" spans="1:21" x14ac:dyDescent="0.25">
      <c r="S14" s="20" t="s">
        <v>22</v>
      </c>
      <c r="T14" s="20"/>
      <c r="U14" s="6">
        <f>SUMPRODUCT(B3:M12,B18:M27)</f>
        <v>1663.5</v>
      </c>
    </row>
    <row r="15" spans="1:21" x14ac:dyDescent="0.25">
      <c r="S15" s="20" t="s">
        <v>23</v>
      </c>
      <c r="T15" s="20"/>
      <c r="U15" s="6">
        <f>SUM(U13,U14)</f>
        <v>2134.5</v>
      </c>
    </row>
    <row r="16" spans="1:21" x14ac:dyDescent="0.25">
      <c r="A16" s="22" t="s">
        <v>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 t="s">
        <v>12</v>
      </c>
      <c r="P16" s="22"/>
      <c r="Q16" s="22"/>
    </row>
    <row r="17" spans="1:17" x14ac:dyDescent="0.25">
      <c r="A17" s="13"/>
      <c r="B17" s="13" t="s">
        <v>4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10</v>
      </c>
      <c r="I17" s="13" t="s">
        <v>11</v>
      </c>
      <c r="J17" s="13" t="s">
        <v>27</v>
      </c>
      <c r="K17" s="13" t="s">
        <v>28</v>
      </c>
      <c r="L17" s="13" t="s">
        <v>29</v>
      </c>
      <c r="M17" s="13" t="s">
        <v>30</v>
      </c>
      <c r="O17" s="22"/>
      <c r="P17" s="22"/>
      <c r="Q17" s="22"/>
    </row>
    <row r="18" spans="1:17" x14ac:dyDescent="0.25">
      <c r="A18" s="13" t="s">
        <v>13</v>
      </c>
      <c r="B18" s="12">
        <v>1</v>
      </c>
      <c r="C18" s="12">
        <v>0</v>
      </c>
      <c r="D18" s="12">
        <v>1</v>
      </c>
      <c r="E18" s="12">
        <v>1</v>
      </c>
      <c r="F18" s="12">
        <v>1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O18" s="4">
        <f>SUM(B18:M18)</f>
        <v>5</v>
      </c>
      <c r="P18" s="5" t="s">
        <v>14</v>
      </c>
      <c r="Q18" s="2">
        <f>$Q$30*Q3</f>
        <v>10</v>
      </c>
    </row>
    <row r="19" spans="1:17" x14ac:dyDescent="0.25">
      <c r="A19" s="13" t="s">
        <v>15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O19" s="4">
        <f t="shared" ref="O19:O27" si="0">SUM(B19:M19)</f>
        <v>0</v>
      </c>
      <c r="P19" s="5" t="s">
        <v>14</v>
      </c>
      <c r="Q19" s="2">
        <f t="shared" ref="Q19:Q27" si="1">$Q$30*Q4</f>
        <v>0</v>
      </c>
    </row>
    <row r="20" spans="1:17" x14ac:dyDescent="0.25">
      <c r="A20" s="13" t="s">
        <v>16</v>
      </c>
      <c r="B20" s="12">
        <v>0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O20" s="4">
        <f t="shared" si="0"/>
        <v>7</v>
      </c>
      <c r="P20" s="5" t="s">
        <v>14</v>
      </c>
      <c r="Q20" s="2">
        <f t="shared" si="1"/>
        <v>10</v>
      </c>
    </row>
    <row r="21" spans="1:17" x14ac:dyDescent="0.25">
      <c r="A21" s="13" t="s">
        <v>17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O21" s="4">
        <f t="shared" si="0"/>
        <v>0</v>
      </c>
      <c r="P21" s="5" t="s">
        <v>14</v>
      </c>
      <c r="Q21" s="2">
        <f t="shared" si="1"/>
        <v>0</v>
      </c>
    </row>
    <row r="22" spans="1:17" x14ac:dyDescent="0.25">
      <c r="A22" s="13" t="s">
        <v>18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O22" s="4">
        <f t="shared" si="0"/>
        <v>0</v>
      </c>
      <c r="P22" s="5" t="s">
        <v>14</v>
      </c>
      <c r="Q22" s="2">
        <f t="shared" si="1"/>
        <v>0</v>
      </c>
    </row>
    <row r="23" spans="1:17" x14ac:dyDescent="0.25">
      <c r="A23" s="13" t="s">
        <v>19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O23" s="4">
        <f t="shared" si="0"/>
        <v>0</v>
      </c>
      <c r="P23" s="5" t="s">
        <v>14</v>
      </c>
      <c r="Q23" s="2">
        <f t="shared" si="1"/>
        <v>0</v>
      </c>
    </row>
    <row r="24" spans="1:17" x14ac:dyDescent="0.25">
      <c r="A24" s="13" t="s">
        <v>31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O24" s="4">
        <f t="shared" si="0"/>
        <v>0</v>
      </c>
      <c r="P24" s="5" t="s">
        <v>14</v>
      </c>
      <c r="Q24" s="2">
        <f t="shared" si="1"/>
        <v>0</v>
      </c>
    </row>
    <row r="25" spans="1:17" x14ac:dyDescent="0.25">
      <c r="A25" s="13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O25" s="4">
        <f t="shared" si="0"/>
        <v>0</v>
      </c>
      <c r="P25" s="5" t="s">
        <v>14</v>
      </c>
      <c r="Q25" s="2">
        <f t="shared" si="1"/>
        <v>0</v>
      </c>
    </row>
    <row r="26" spans="1:17" x14ac:dyDescent="0.25">
      <c r="A26" s="13" t="s">
        <v>33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O26" s="4">
        <f t="shared" si="0"/>
        <v>0</v>
      </c>
      <c r="P26" s="5" t="s">
        <v>14</v>
      </c>
      <c r="Q26" s="2">
        <f t="shared" si="1"/>
        <v>0</v>
      </c>
    </row>
    <row r="27" spans="1:17" x14ac:dyDescent="0.25">
      <c r="A27" s="13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O27" s="4">
        <f t="shared" si="0"/>
        <v>0</v>
      </c>
      <c r="P27" s="5" t="s">
        <v>14</v>
      </c>
      <c r="Q27" s="2">
        <f t="shared" si="1"/>
        <v>0</v>
      </c>
    </row>
    <row r="29" spans="1:17" x14ac:dyDescent="0.25">
      <c r="B29" s="21" t="s">
        <v>21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7" x14ac:dyDescent="0.25">
      <c r="B30" s="4">
        <f>SUM(B18:B27)</f>
        <v>1</v>
      </c>
      <c r="C30" s="4">
        <f t="shared" ref="C30:M30" si="2">SUM(C18:C27)</f>
        <v>1</v>
      </c>
      <c r="D30" s="4">
        <f t="shared" si="2"/>
        <v>1</v>
      </c>
      <c r="E30" s="4">
        <f t="shared" si="2"/>
        <v>1</v>
      </c>
      <c r="F30" s="4">
        <f t="shared" si="2"/>
        <v>1</v>
      </c>
      <c r="G30" s="4">
        <f t="shared" si="2"/>
        <v>1</v>
      </c>
      <c r="H30" s="4">
        <f t="shared" si="2"/>
        <v>1</v>
      </c>
      <c r="I30" s="4">
        <f t="shared" si="2"/>
        <v>1</v>
      </c>
      <c r="J30" s="4">
        <f t="shared" si="2"/>
        <v>1</v>
      </c>
      <c r="K30" s="4">
        <f t="shared" si="2"/>
        <v>1</v>
      </c>
      <c r="L30" s="4">
        <f t="shared" si="2"/>
        <v>1</v>
      </c>
      <c r="M30" s="4">
        <f t="shared" si="2"/>
        <v>1</v>
      </c>
      <c r="O30" s="20" t="s">
        <v>35</v>
      </c>
      <c r="P30" s="20"/>
      <c r="Q30" s="7">
        <f>COUNT(O3:O12)</f>
        <v>10</v>
      </c>
    </row>
    <row r="31" spans="1:17" x14ac:dyDescent="0.25">
      <c r="B31" s="8" t="s">
        <v>25</v>
      </c>
      <c r="C31" s="8" t="s">
        <v>25</v>
      </c>
      <c r="D31" s="8" t="s">
        <v>25</v>
      </c>
      <c r="E31" s="8" t="s">
        <v>25</v>
      </c>
      <c r="F31" s="8" t="s">
        <v>25</v>
      </c>
      <c r="G31" s="8" t="s">
        <v>25</v>
      </c>
      <c r="H31" s="8" t="s">
        <v>25</v>
      </c>
      <c r="I31" s="8" t="s">
        <v>25</v>
      </c>
      <c r="J31" s="8" t="s">
        <v>25</v>
      </c>
      <c r="K31" s="8" t="s">
        <v>25</v>
      </c>
      <c r="L31" s="8" t="s">
        <v>25</v>
      </c>
      <c r="M31" s="8" t="s">
        <v>25</v>
      </c>
      <c r="O31" s="21" t="s">
        <v>24</v>
      </c>
      <c r="P31" s="21"/>
      <c r="Q31" s="21"/>
    </row>
    <row r="32" spans="1:17" x14ac:dyDescent="0.25"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O32" s="9">
        <f>SUM(Q3:Q12)</f>
        <v>2</v>
      </c>
      <c r="P32" s="10" t="s">
        <v>25</v>
      </c>
      <c r="Q32" s="11">
        <v>2</v>
      </c>
    </row>
  </sheetData>
  <mergeCells count="11">
    <mergeCell ref="S15:T15"/>
    <mergeCell ref="A1:M1"/>
    <mergeCell ref="O1:O2"/>
    <mergeCell ref="Q1:Q2"/>
    <mergeCell ref="S13:T13"/>
    <mergeCell ref="S14:T14"/>
    <mergeCell ref="A16:M16"/>
    <mergeCell ref="O16:Q17"/>
    <mergeCell ref="B29:M29"/>
    <mergeCell ref="O30:P30"/>
    <mergeCell ref="O31:Q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434C-7308-482D-B09D-5198949756EE}">
  <dimension ref="A1:U32"/>
  <sheetViews>
    <sheetView topLeftCell="A13" workbookViewId="0">
      <selection activeCell="U15" sqref="U15"/>
    </sheetView>
  </sheetViews>
  <sheetFormatPr defaultRowHeight="15" x14ac:dyDescent="0.25"/>
  <sheetData>
    <row r="1" spans="1: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1</v>
      </c>
      <c r="Q1" s="23" t="s">
        <v>2</v>
      </c>
    </row>
    <row r="2" spans="1:21" x14ac:dyDescent="0.25">
      <c r="A2" s="13"/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27</v>
      </c>
      <c r="K2" s="13" t="s">
        <v>28</v>
      </c>
      <c r="L2" s="13" t="s">
        <v>29</v>
      </c>
      <c r="M2" s="13" t="s">
        <v>30</v>
      </c>
      <c r="O2" s="23"/>
      <c r="Q2" s="23"/>
    </row>
    <row r="3" spans="1:21" x14ac:dyDescent="0.25">
      <c r="A3" s="13" t="s">
        <v>13</v>
      </c>
      <c r="B3" s="1">
        <v>119.69999999999999</v>
      </c>
      <c r="C3" s="1">
        <v>401.7</v>
      </c>
      <c r="D3" s="1">
        <v>40.619999999999997</v>
      </c>
      <c r="E3" s="1">
        <v>85.02</v>
      </c>
      <c r="F3" s="1">
        <v>169.56</v>
      </c>
      <c r="G3" s="1">
        <v>214.07999999999998</v>
      </c>
      <c r="H3" s="1">
        <v>712.62</v>
      </c>
      <c r="I3" s="1">
        <v>670.92</v>
      </c>
      <c r="J3" s="1">
        <v>742.38</v>
      </c>
      <c r="K3" s="1">
        <v>707.64</v>
      </c>
      <c r="L3" s="1">
        <v>995.33999999999992</v>
      </c>
      <c r="M3" s="1">
        <v>740.81999999999994</v>
      </c>
      <c r="O3" s="2">
        <v>250</v>
      </c>
      <c r="Q3" s="3">
        <v>1</v>
      </c>
    </row>
    <row r="4" spans="1:21" x14ac:dyDescent="0.25">
      <c r="A4" s="13" t="s">
        <v>15</v>
      </c>
      <c r="B4" s="1">
        <v>175.38</v>
      </c>
      <c r="C4" s="1">
        <v>146.28</v>
      </c>
      <c r="D4" s="1">
        <v>260.27999999999997</v>
      </c>
      <c r="E4" s="1">
        <v>191.28</v>
      </c>
      <c r="F4" s="1">
        <v>87</v>
      </c>
      <c r="G4" s="1">
        <v>126.11999999999999</v>
      </c>
      <c r="H4" s="1">
        <v>489.9</v>
      </c>
      <c r="I4" s="1">
        <v>426.12</v>
      </c>
      <c r="J4" s="1">
        <v>496.79999999999995</v>
      </c>
      <c r="K4" s="1">
        <v>453.71999999999997</v>
      </c>
      <c r="L4" s="1">
        <v>747.12</v>
      </c>
      <c r="M4" s="1">
        <v>496.08</v>
      </c>
      <c r="O4" s="2">
        <v>372</v>
      </c>
      <c r="Q4" s="3">
        <v>1</v>
      </c>
    </row>
    <row r="5" spans="1:21" x14ac:dyDescent="0.25">
      <c r="A5" s="13" t="s">
        <v>16</v>
      </c>
      <c r="B5" s="1">
        <v>597.36</v>
      </c>
      <c r="C5" s="1">
        <v>296.33999999999997</v>
      </c>
      <c r="D5" s="1">
        <v>657.95999999999992</v>
      </c>
      <c r="E5" s="1">
        <v>586.38</v>
      </c>
      <c r="F5" s="1">
        <v>507.24</v>
      </c>
      <c r="G5" s="1">
        <v>462.06</v>
      </c>
      <c r="H5" s="1">
        <v>119.28</v>
      </c>
      <c r="I5" s="1">
        <v>16.86</v>
      </c>
      <c r="J5" s="1">
        <v>77.759999999999991</v>
      </c>
      <c r="K5" s="1">
        <v>117.96</v>
      </c>
      <c r="L5" s="1">
        <v>331.44</v>
      </c>
      <c r="M5" s="1">
        <v>74.88</v>
      </c>
      <c r="O5" s="2">
        <v>221</v>
      </c>
      <c r="Q5" s="3">
        <v>0</v>
      </c>
    </row>
    <row r="6" spans="1:21" x14ac:dyDescent="0.25">
      <c r="A6" s="13" t="s">
        <v>17</v>
      </c>
      <c r="B6" s="1">
        <v>900.54</v>
      </c>
      <c r="C6" s="1">
        <v>591.78</v>
      </c>
      <c r="D6" s="1">
        <v>972.06</v>
      </c>
      <c r="E6" s="1">
        <v>900.24</v>
      </c>
      <c r="F6" s="1">
        <v>815.64</v>
      </c>
      <c r="G6" s="1">
        <v>777.06</v>
      </c>
      <c r="H6" s="1">
        <v>318.89999999999998</v>
      </c>
      <c r="I6" s="1">
        <v>308.33999999999997</v>
      </c>
      <c r="J6" s="1">
        <v>237.17999999999998</v>
      </c>
      <c r="K6" s="1">
        <v>285.18</v>
      </c>
      <c r="L6" s="1">
        <v>17.7</v>
      </c>
      <c r="M6" s="1">
        <v>240.42</v>
      </c>
      <c r="O6" s="2">
        <v>452</v>
      </c>
      <c r="Q6" s="3">
        <v>0</v>
      </c>
    </row>
    <row r="7" spans="1:21" x14ac:dyDescent="0.25">
      <c r="A7" s="13" t="s">
        <v>18</v>
      </c>
      <c r="B7" s="1">
        <v>685.8</v>
      </c>
      <c r="C7" s="1">
        <v>380.4</v>
      </c>
      <c r="D7" s="1">
        <v>746.93999999999994</v>
      </c>
      <c r="E7" s="1">
        <v>675.24</v>
      </c>
      <c r="F7" s="1">
        <v>595.5</v>
      </c>
      <c r="G7" s="1">
        <v>550.67999999999995</v>
      </c>
      <c r="H7" s="1">
        <v>126</v>
      </c>
      <c r="I7" s="1">
        <v>85.44</v>
      </c>
      <c r="J7" s="1">
        <v>18.66</v>
      </c>
      <c r="K7" s="1">
        <v>124.67999999999999</v>
      </c>
      <c r="L7" s="1">
        <v>243.42</v>
      </c>
      <c r="M7" s="1">
        <v>16.14</v>
      </c>
      <c r="O7" s="2">
        <v>369</v>
      </c>
      <c r="Q7" s="3">
        <v>0</v>
      </c>
    </row>
    <row r="8" spans="1:21" x14ac:dyDescent="0.25">
      <c r="A8" s="13" t="s">
        <v>19</v>
      </c>
      <c r="B8" s="1">
        <v>661.26</v>
      </c>
      <c r="C8" s="1">
        <v>354.3</v>
      </c>
      <c r="D8" s="1">
        <v>726</v>
      </c>
      <c r="E8" s="1">
        <v>654.17999999999995</v>
      </c>
      <c r="F8" s="1">
        <v>572.04</v>
      </c>
      <c r="G8" s="1">
        <v>530.93999999999994</v>
      </c>
      <c r="H8" s="1">
        <v>137.22</v>
      </c>
      <c r="I8" s="1">
        <v>62.22</v>
      </c>
      <c r="J8" s="1">
        <v>10.74</v>
      </c>
      <c r="K8" s="1">
        <v>98.16</v>
      </c>
      <c r="L8" s="1">
        <v>262.74</v>
      </c>
      <c r="M8" s="1">
        <v>14.28</v>
      </c>
      <c r="O8" s="2">
        <v>325</v>
      </c>
      <c r="Q8" s="3">
        <v>1</v>
      </c>
    </row>
    <row r="9" spans="1:21" x14ac:dyDescent="0.25">
      <c r="A9" s="13" t="s">
        <v>31</v>
      </c>
      <c r="B9" s="1">
        <v>615.9</v>
      </c>
      <c r="C9" s="1">
        <v>304.86</v>
      </c>
      <c r="D9" s="1">
        <v>698.69999999999993</v>
      </c>
      <c r="E9" s="1">
        <v>626.57999999999993</v>
      </c>
      <c r="F9" s="1">
        <v>533.88</v>
      </c>
      <c r="G9" s="1">
        <v>510.9</v>
      </c>
      <c r="H9" s="1">
        <v>218.45999999999998</v>
      </c>
      <c r="I9" s="1">
        <v>91.44</v>
      </c>
      <c r="J9" s="1">
        <v>102</v>
      </c>
      <c r="K9" s="1">
        <v>9.9599999999999991</v>
      </c>
      <c r="L9" s="1">
        <v>307.32</v>
      </c>
      <c r="M9" s="1">
        <v>107.75999999999999</v>
      </c>
      <c r="O9" s="2">
        <v>415</v>
      </c>
      <c r="Q9" s="3">
        <v>0</v>
      </c>
    </row>
    <row r="10" spans="1:21" x14ac:dyDescent="0.25">
      <c r="A10" s="13" t="s">
        <v>32</v>
      </c>
      <c r="B10" s="1">
        <v>494.82</v>
      </c>
      <c r="C10" s="1">
        <v>361.68</v>
      </c>
      <c r="D10" s="1">
        <v>469.68</v>
      </c>
      <c r="E10" s="1">
        <v>414.41999999999996</v>
      </c>
      <c r="F10" s="1">
        <v>406.44</v>
      </c>
      <c r="G10" s="1">
        <v>298.08</v>
      </c>
      <c r="H10" s="1">
        <v>313.26</v>
      </c>
      <c r="I10" s="1">
        <v>367.5</v>
      </c>
      <c r="J10" s="1">
        <v>417.71999999999997</v>
      </c>
      <c r="K10" s="1">
        <v>460.32</v>
      </c>
      <c r="L10" s="1">
        <v>644.88</v>
      </c>
      <c r="M10" s="1">
        <v>412.32</v>
      </c>
      <c r="O10" s="2">
        <v>303</v>
      </c>
      <c r="Q10" s="3">
        <v>0</v>
      </c>
    </row>
    <row r="11" spans="1:21" x14ac:dyDescent="0.25">
      <c r="A11" s="13" t="s">
        <v>33</v>
      </c>
      <c r="B11" s="1">
        <v>305.33999999999997</v>
      </c>
      <c r="C11" s="1">
        <v>8.94</v>
      </c>
      <c r="D11" s="1">
        <v>402.35999999999996</v>
      </c>
      <c r="E11" s="1">
        <v>332.34</v>
      </c>
      <c r="F11" s="1">
        <v>228.78</v>
      </c>
      <c r="G11" s="1">
        <v>240.29999999999998</v>
      </c>
      <c r="H11" s="1">
        <v>390.59999999999997</v>
      </c>
      <c r="I11" s="1">
        <v>302.7</v>
      </c>
      <c r="J11" s="1">
        <v>371.64</v>
      </c>
      <c r="K11" s="1">
        <v>315.83999999999997</v>
      </c>
      <c r="L11" s="1">
        <v>614.69999999999993</v>
      </c>
      <c r="M11" s="1">
        <v>372.06</v>
      </c>
      <c r="O11" s="2">
        <v>412</v>
      </c>
      <c r="Q11" s="3">
        <v>0</v>
      </c>
    </row>
    <row r="12" spans="1:21" x14ac:dyDescent="0.25">
      <c r="A12" s="13" t="s">
        <v>34</v>
      </c>
      <c r="B12" s="1">
        <v>519.96</v>
      </c>
      <c r="C12" s="1">
        <v>486</v>
      </c>
      <c r="D12" s="1">
        <v>671.4</v>
      </c>
      <c r="E12" s="1">
        <v>634.86</v>
      </c>
      <c r="F12" s="1">
        <v>536.34</v>
      </c>
      <c r="G12" s="1">
        <v>633.48</v>
      </c>
      <c r="H12" s="1">
        <v>808.92</v>
      </c>
      <c r="I12" s="1">
        <v>682.74</v>
      </c>
      <c r="J12" s="1">
        <v>726.3</v>
      </c>
      <c r="K12" s="1">
        <v>624.24</v>
      </c>
      <c r="L12" s="1">
        <v>889.68</v>
      </c>
      <c r="M12" s="1">
        <v>730.86</v>
      </c>
      <c r="O12" s="2">
        <v>258</v>
      </c>
      <c r="Q12" s="3">
        <v>0</v>
      </c>
    </row>
    <row r="13" spans="1:21" x14ac:dyDescent="0.25">
      <c r="S13" s="20" t="s">
        <v>20</v>
      </c>
      <c r="T13" s="20"/>
      <c r="U13" s="6">
        <f>SUMPRODUCT(O3:O12,Q3:Q12)</f>
        <v>947</v>
      </c>
    </row>
    <row r="14" spans="1:21" x14ac:dyDescent="0.25">
      <c r="S14" s="20" t="s">
        <v>22</v>
      </c>
      <c r="T14" s="20"/>
      <c r="U14" s="6">
        <f>SUMPRODUCT(B3:M12,B18:M27)</f>
        <v>1190.1000000000001</v>
      </c>
    </row>
    <row r="15" spans="1:21" x14ac:dyDescent="0.25">
      <c r="S15" s="20" t="s">
        <v>23</v>
      </c>
      <c r="T15" s="20"/>
      <c r="U15" s="6">
        <f>SUM(U13,U14)</f>
        <v>2137.1000000000004</v>
      </c>
    </row>
    <row r="16" spans="1:21" x14ac:dyDescent="0.25">
      <c r="A16" s="22" t="s">
        <v>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 t="s">
        <v>12</v>
      </c>
      <c r="P16" s="22"/>
      <c r="Q16" s="22"/>
    </row>
    <row r="17" spans="1:17" x14ac:dyDescent="0.25">
      <c r="A17" s="13"/>
      <c r="B17" s="13" t="s">
        <v>4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10</v>
      </c>
      <c r="I17" s="13" t="s">
        <v>11</v>
      </c>
      <c r="J17" s="13" t="s">
        <v>27</v>
      </c>
      <c r="K17" s="13" t="s">
        <v>28</v>
      </c>
      <c r="L17" s="13" t="s">
        <v>29</v>
      </c>
      <c r="M17" s="13" t="s">
        <v>30</v>
      </c>
      <c r="O17" s="22"/>
      <c r="P17" s="22"/>
      <c r="Q17" s="22"/>
    </row>
    <row r="18" spans="1:17" x14ac:dyDescent="0.25">
      <c r="A18" s="13" t="s">
        <v>13</v>
      </c>
      <c r="B18" s="12">
        <v>1</v>
      </c>
      <c r="C18" s="12">
        <v>0</v>
      </c>
      <c r="D18" s="12">
        <v>1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O18" s="4">
        <f>SUM(B18:M18)</f>
        <v>3</v>
      </c>
      <c r="P18" s="5" t="s">
        <v>14</v>
      </c>
      <c r="Q18" s="2">
        <f>$Q$30*Q3</f>
        <v>10</v>
      </c>
    </row>
    <row r="19" spans="1:17" x14ac:dyDescent="0.25">
      <c r="A19" s="13" t="s">
        <v>15</v>
      </c>
      <c r="B19" s="12">
        <v>0</v>
      </c>
      <c r="C19" s="12">
        <v>1</v>
      </c>
      <c r="D19" s="12">
        <v>0</v>
      </c>
      <c r="E19" s="12">
        <v>0</v>
      </c>
      <c r="F19" s="12">
        <v>1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O19" s="4">
        <f t="shared" ref="O19:O27" si="0">SUM(B19:M19)</f>
        <v>3</v>
      </c>
      <c r="P19" s="5" t="s">
        <v>14</v>
      </c>
      <c r="Q19" s="2">
        <f t="shared" ref="Q19:Q27" si="1">$Q$30*Q4</f>
        <v>10</v>
      </c>
    </row>
    <row r="20" spans="1:17" x14ac:dyDescent="0.25">
      <c r="A20" s="13" t="s">
        <v>16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O20" s="4">
        <f t="shared" si="0"/>
        <v>0</v>
      </c>
      <c r="P20" s="5" t="s">
        <v>14</v>
      </c>
      <c r="Q20" s="2">
        <f t="shared" si="1"/>
        <v>0</v>
      </c>
    </row>
    <row r="21" spans="1:17" x14ac:dyDescent="0.25">
      <c r="A21" s="13" t="s">
        <v>17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O21" s="4">
        <f t="shared" si="0"/>
        <v>0</v>
      </c>
      <c r="P21" s="5" t="s">
        <v>14</v>
      </c>
      <c r="Q21" s="2">
        <f t="shared" si="1"/>
        <v>0</v>
      </c>
    </row>
    <row r="22" spans="1:17" x14ac:dyDescent="0.25">
      <c r="A22" s="13" t="s">
        <v>18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O22" s="4">
        <f t="shared" si="0"/>
        <v>0</v>
      </c>
      <c r="P22" s="5" t="s">
        <v>14</v>
      </c>
      <c r="Q22" s="2">
        <f t="shared" si="1"/>
        <v>0</v>
      </c>
    </row>
    <row r="23" spans="1:17" x14ac:dyDescent="0.25">
      <c r="A23" s="13" t="s">
        <v>19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O23" s="4">
        <f t="shared" si="0"/>
        <v>6</v>
      </c>
      <c r="P23" s="5" t="s">
        <v>14</v>
      </c>
      <c r="Q23" s="2">
        <f t="shared" si="1"/>
        <v>10</v>
      </c>
    </row>
    <row r="24" spans="1:17" x14ac:dyDescent="0.25">
      <c r="A24" s="13" t="s">
        <v>31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O24" s="4">
        <f t="shared" si="0"/>
        <v>0</v>
      </c>
      <c r="P24" s="5" t="s">
        <v>14</v>
      </c>
      <c r="Q24" s="2">
        <f t="shared" si="1"/>
        <v>0</v>
      </c>
    </row>
    <row r="25" spans="1:17" x14ac:dyDescent="0.25">
      <c r="A25" s="13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O25" s="4">
        <f t="shared" si="0"/>
        <v>0</v>
      </c>
      <c r="P25" s="5" t="s">
        <v>14</v>
      </c>
      <c r="Q25" s="2">
        <f t="shared" si="1"/>
        <v>0</v>
      </c>
    </row>
    <row r="26" spans="1:17" x14ac:dyDescent="0.25">
      <c r="A26" s="13" t="s">
        <v>33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O26" s="4">
        <f t="shared" si="0"/>
        <v>0</v>
      </c>
      <c r="P26" s="5" t="s">
        <v>14</v>
      </c>
      <c r="Q26" s="2">
        <f t="shared" si="1"/>
        <v>0</v>
      </c>
    </row>
    <row r="27" spans="1:17" x14ac:dyDescent="0.25">
      <c r="A27" s="13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O27" s="4">
        <f t="shared" si="0"/>
        <v>0</v>
      </c>
      <c r="P27" s="5" t="s">
        <v>14</v>
      </c>
      <c r="Q27" s="2">
        <f t="shared" si="1"/>
        <v>0</v>
      </c>
    </row>
    <row r="29" spans="1:17" x14ac:dyDescent="0.25">
      <c r="B29" s="21" t="s">
        <v>21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7" x14ac:dyDescent="0.25">
      <c r="B30" s="4">
        <f>SUM(B18:B27)</f>
        <v>1</v>
      </c>
      <c r="C30" s="4">
        <f t="shared" ref="C30:M30" si="2">SUM(C18:C27)</f>
        <v>1</v>
      </c>
      <c r="D30" s="4">
        <f t="shared" si="2"/>
        <v>1</v>
      </c>
      <c r="E30" s="4">
        <f t="shared" si="2"/>
        <v>1</v>
      </c>
      <c r="F30" s="4">
        <f t="shared" si="2"/>
        <v>1</v>
      </c>
      <c r="G30" s="4">
        <f t="shared" si="2"/>
        <v>1</v>
      </c>
      <c r="H30" s="4">
        <f t="shared" si="2"/>
        <v>1</v>
      </c>
      <c r="I30" s="4">
        <f t="shared" si="2"/>
        <v>1</v>
      </c>
      <c r="J30" s="4">
        <f t="shared" si="2"/>
        <v>1</v>
      </c>
      <c r="K30" s="4">
        <f t="shared" si="2"/>
        <v>1</v>
      </c>
      <c r="L30" s="4">
        <f t="shared" si="2"/>
        <v>1</v>
      </c>
      <c r="M30" s="4">
        <f t="shared" si="2"/>
        <v>1</v>
      </c>
      <c r="O30" s="20" t="s">
        <v>35</v>
      </c>
      <c r="P30" s="20"/>
      <c r="Q30" s="7">
        <f>COUNT(O3:O12)</f>
        <v>10</v>
      </c>
    </row>
    <row r="31" spans="1:17" x14ac:dyDescent="0.25">
      <c r="B31" s="8" t="s">
        <v>25</v>
      </c>
      <c r="C31" s="8" t="s">
        <v>25</v>
      </c>
      <c r="D31" s="8" t="s">
        <v>25</v>
      </c>
      <c r="E31" s="8" t="s">
        <v>25</v>
      </c>
      <c r="F31" s="8" t="s">
        <v>25</v>
      </c>
      <c r="G31" s="8" t="s">
        <v>25</v>
      </c>
      <c r="H31" s="8" t="s">
        <v>25</v>
      </c>
      <c r="I31" s="8" t="s">
        <v>25</v>
      </c>
      <c r="J31" s="8" t="s">
        <v>25</v>
      </c>
      <c r="K31" s="8" t="s">
        <v>25</v>
      </c>
      <c r="L31" s="8" t="s">
        <v>25</v>
      </c>
      <c r="M31" s="8" t="s">
        <v>25</v>
      </c>
      <c r="O31" s="21" t="s">
        <v>24</v>
      </c>
      <c r="P31" s="21"/>
      <c r="Q31" s="21"/>
    </row>
    <row r="32" spans="1:17" x14ac:dyDescent="0.25"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O32" s="9">
        <f>SUM(Q3:Q12)</f>
        <v>3</v>
      </c>
      <c r="P32" s="10" t="s">
        <v>25</v>
      </c>
      <c r="Q32" s="11">
        <v>3</v>
      </c>
    </row>
  </sheetData>
  <mergeCells count="11">
    <mergeCell ref="S15:T15"/>
    <mergeCell ref="A1:M1"/>
    <mergeCell ref="O1:O2"/>
    <mergeCell ref="Q1:Q2"/>
    <mergeCell ref="S13:T13"/>
    <mergeCell ref="S14:T14"/>
    <mergeCell ref="A16:M16"/>
    <mergeCell ref="O16:Q17"/>
    <mergeCell ref="B29:M29"/>
    <mergeCell ref="O30:P30"/>
    <mergeCell ref="O31:Q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A6A8-6D76-4C4F-87C9-52A6E4C5AFE0}">
  <dimension ref="A1:AA45"/>
  <sheetViews>
    <sheetView topLeftCell="A4" workbookViewId="0">
      <selection activeCell="B3" sqref="B3:M12"/>
    </sheetView>
  </sheetViews>
  <sheetFormatPr defaultRowHeight="15" x14ac:dyDescent="0.25"/>
  <cols>
    <col min="2" max="2" width="9.140625" customWidth="1"/>
  </cols>
  <sheetData>
    <row r="1" spans="1: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3" t="s">
        <v>1</v>
      </c>
      <c r="Q1" s="23" t="s">
        <v>2</v>
      </c>
    </row>
    <row r="2" spans="1:21" x14ac:dyDescent="0.25">
      <c r="A2" s="13"/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27</v>
      </c>
      <c r="K2" s="13" t="s">
        <v>28</v>
      </c>
      <c r="L2" s="13" t="s">
        <v>29</v>
      </c>
      <c r="M2" s="13" t="s">
        <v>30</v>
      </c>
      <c r="O2" s="23"/>
      <c r="Q2" s="23"/>
    </row>
    <row r="3" spans="1:21" x14ac:dyDescent="0.25">
      <c r="A3" s="13" t="s">
        <v>13</v>
      </c>
      <c r="B3" s="1">
        <v>119.69999999999999</v>
      </c>
      <c r="C3" s="1">
        <v>401.7</v>
      </c>
      <c r="D3" s="1">
        <v>40.619999999999997</v>
      </c>
      <c r="E3" s="1">
        <v>85.02</v>
      </c>
      <c r="F3" s="1">
        <v>169.56</v>
      </c>
      <c r="G3" s="1">
        <v>214.07999999999998</v>
      </c>
      <c r="H3" s="1">
        <v>712.62</v>
      </c>
      <c r="I3" s="1">
        <v>670.92</v>
      </c>
      <c r="J3" s="1">
        <v>742.38</v>
      </c>
      <c r="K3" s="1">
        <v>707.64</v>
      </c>
      <c r="L3" s="1">
        <v>995.33999999999992</v>
      </c>
      <c r="M3" s="1">
        <v>740.81999999999994</v>
      </c>
      <c r="O3" s="2">
        <v>250</v>
      </c>
      <c r="Q3" s="3">
        <v>1</v>
      </c>
    </row>
    <row r="4" spans="1:21" x14ac:dyDescent="0.25">
      <c r="A4" s="13" t="s">
        <v>15</v>
      </c>
      <c r="B4" s="1">
        <v>175.38</v>
      </c>
      <c r="C4" s="1">
        <v>146.28</v>
      </c>
      <c r="D4" s="1">
        <v>260.27999999999997</v>
      </c>
      <c r="E4" s="1">
        <v>191.28</v>
      </c>
      <c r="F4" s="1">
        <v>87</v>
      </c>
      <c r="G4" s="1">
        <v>126.11999999999999</v>
      </c>
      <c r="H4" s="1">
        <v>489.9</v>
      </c>
      <c r="I4" s="1">
        <v>426.12</v>
      </c>
      <c r="J4" s="1">
        <v>496.79999999999995</v>
      </c>
      <c r="K4" s="1">
        <v>453.71999999999997</v>
      </c>
      <c r="L4" s="1">
        <v>747.12</v>
      </c>
      <c r="M4" s="1">
        <v>496.08</v>
      </c>
      <c r="O4" s="2">
        <v>372</v>
      </c>
      <c r="Q4" s="3">
        <v>1</v>
      </c>
    </row>
    <row r="5" spans="1:21" x14ac:dyDescent="0.25">
      <c r="A5" s="13" t="s">
        <v>16</v>
      </c>
      <c r="B5" s="1">
        <v>597.36</v>
      </c>
      <c r="C5" s="1">
        <v>296.33999999999997</v>
      </c>
      <c r="D5" s="1">
        <v>657.95999999999992</v>
      </c>
      <c r="E5" s="1">
        <v>586.38</v>
      </c>
      <c r="F5" s="1">
        <v>507.24</v>
      </c>
      <c r="G5" s="1">
        <v>462.06</v>
      </c>
      <c r="H5" s="1">
        <v>119.28</v>
      </c>
      <c r="I5" s="1">
        <v>16.86</v>
      </c>
      <c r="J5" s="1">
        <v>77.759999999999991</v>
      </c>
      <c r="K5" s="1">
        <v>117.96</v>
      </c>
      <c r="L5" s="1">
        <v>331.44</v>
      </c>
      <c r="M5" s="1">
        <v>74.88</v>
      </c>
      <c r="O5" s="2">
        <v>221</v>
      </c>
      <c r="Q5" s="3">
        <v>1</v>
      </c>
    </row>
    <row r="6" spans="1:21" x14ac:dyDescent="0.25">
      <c r="A6" s="13" t="s">
        <v>17</v>
      </c>
      <c r="B6" s="1">
        <v>900.54</v>
      </c>
      <c r="C6" s="1">
        <v>591.78</v>
      </c>
      <c r="D6" s="1">
        <v>972.06</v>
      </c>
      <c r="E6" s="1">
        <v>900.24</v>
      </c>
      <c r="F6" s="1">
        <v>815.64</v>
      </c>
      <c r="G6" s="1">
        <v>777.06</v>
      </c>
      <c r="H6" s="1">
        <v>318.89999999999998</v>
      </c>
      <c r="I6" s="1">
        <v>308.33999999999997</v>
      </c>
      <c r="J6" s="1">
        <v>237.17999999999998</v>
      </c>
      <c r="K6" s="1">
        <v>285.18</v>
      </c>
      <c r="L6" s="1">
        <v>17.7</v>
      </c>
      <c r="M6" s="1">
        <v>240.42</v>
      </c>
      <c r="O6" s="2">
        <v>452</v>
      </c>
      <c r="Q6" s="3">
        <v>0</v>
      </c>
    </row>
    <row r="7" spans="1:21" x14ac:dyDescent="0.25">
      <c r="A7" s="13" t="s">
        <v>18</v>
      </c>
      <c r="B7" s="1">
        <v>685.8</v>
      </c>
      <c r="C7" s="1">
        <v>380.4</v>
      </c>
      <c r="D7" s="1">
        <v>746.93999999999994</v>
      </c>
      <c r="E7" s="1">
        <v>675.24</v>
      </c>
      <c r="F7" s="1">
        <v>595.5</v>
      </c>
      <c r="G7" s="1">
        <v>550.67999999999995</v>
      </c>
      <c r="H7" s="1">
        <v>126</v>
      </c>
      <c r="I7" s="1">
        <v>85.44</v>
      </c>
      <c r="J7" s="1">
        <v>18.66</v>
      </c>
      <c r="K7" s="1">
        <v>124.67999999999999</v>
      </c>
      <c r="L7" s="1">
        <v>243.42</v>
      </c>
      <c r="M7" s="1">
        <v>16.14</v>
      </c>
      <c r="O7" s="2">
        <v>369</v>
      </c>
      <c r="Q7" s="3">
        <v>0</v>
      </c>
    </row>
    <row r="8" spans="1:21" x14ac:dyDescent="0.25">
      <c r="A8" s="13" t="s">
        <v>19</v>
      </c>
      <c r="B8" s="1">
        <v>661.26</v>
      </c>
      <c r="C8" s="1">
        <v>354.3</v>
      </c>
      <c r="D8" s="1">
        <v>726</v>
      </c>
      <c r="E8" s="1">
        <v>654.17999999999995</v>
      </c>
      <c r="F8" s="1">
        <v>572.04</v>
      </c>
      <c r="G8" s="1">
        <v>530.93999999999994</v>
      </c>
      <c r="H8" s="1">
        <v>137.22</v>
      </c>
      <c r="I8" s="1">
        <v>62.22</v>
      </c>
      <c r="J8" s="1">
        <v>10.74</v>
      </c>
      <c r="K8" s="1">
        <v>98.16</v>
      </c>
      <c r="L8" s="1">
        <v>262.74</v>
      </c>
      <c r="M8" s="1">
        <v>14.28</v>
      </c>
      <c r="O8" s="2">
        <v>325</v>
      </c>
      <c r="Q8" s="3">
        <v>1</v>
      </c>
    </row>
    <row r="9" spans="1:21" x14ac:dyDescent="0.25">
      <c r="A9" s="13" t="s">
        <v>31</v>
      </c>
      <c r="B9" s="1">
        <v>615.9</v>
      </c>
      <c r="C9" s="1">
        <v>304.86</v>
      </c>
      <c r="D9" s="1">
        <v>698.69999999999993</v>
      </c>
      <c r="E9" s="1">
        <v>626.57999999999993</v>
      </c>
      <c r="F9" s="1">
        <v>533.88</v>
      </c>
      <c r="G9" s="1">
        <v>510.9</v>
      </c>
      <c r="H9" s="1">
        <v>218.45999999999998</v>
      </c>
      <c r="I9" s="1">
        <v>91.44</v>
      </c>
      <c r="J9" s="1">
        <v>102</v>
      </c>
      <c r="K9" s="1">
        <v>9.9599999999999991</v>
      </c>
      <c r="L9" s="1">
        <v>307.32</v>
      </c>
      <c r="M9" s="1">
        <v>107.75999999999999</v>
      </c>
      <c r="O9" s="2">
        <v>415</v>
      </c>
      <c r="Q9" s="3">
        <v>0</v>
      </c>
    </row>
    <row r="10" spans="1:21" x14ac:dyDescent="0.25">
      <c r="A10" s="13" t="s">
        <v>32</v>
      </c>
      <c r="B10" s="1">
        <v>494.82</v>
      </c>
      <c r="C10" s="1">
        <v>361.68</v>
      </c>
      <c r="D10" s="1">
        <v>469.68</v>
      </c>
      <c r="E10" s="1">
        <v>414.41999999999996</v>
      </c>
      <c r="F10" s="1">
        <v>406.44</v>
      </c>
      <c r="G10" s="1">
        <v>298.08</v>
      </c>
      <c r="H10" s="1">
        <v>313.26</v>
      </c>
      <c r="I10" s="1">
        <v>367.5</v>
      </c>
      <c r="J10" s="1">
        <v>417.71999999999997</v>
      </c>
      <c r="K10" s="1">
        <v>460.32</v>
      </c>
      <c r="L10" s="1">
        <v>644.88</v>
      </c>
      <c r="M10" s="1">
        <v>412.32</v>
      </c>
      <c r="O10" s="2">
        <v>303</v>
      </c>
      <c r="Q10" s="3">
        <v>0</v>
      </c>
    </row>
    <row r="11" spans="1:21" x14ac:dyDescent="0.25">
      <c r="A11" s="13" t="s">
        <v>33</v>
      </c>
      <c r="B11" s="1">
        <v>305.33999999999997</v>
      </c>
      <c r="C11" s="1">
        <v>8.94</v>
      </c>
      <c r="D11" s="1">
        <v>402.35999999999996</v>
      </c>
      <c r="E11" s="1">
        <v>332.34</v>
      </c>
      <c r="F11" s="1">
        <v>228.78</v>
      </c>
      <c r="G11" s="1">
        <v>240.29999999999998</v>
      </c>
      <c r="H11" s="1">
        <v>390.59999999999997</v>
      </c>
      <c r="I11" s="1">
        <v>302.7</v>
      </c>
      <c r="J11" s="1">
        <v>371.64</v>
      </c>
      <c r="K11" s="1">
        <v>315.83999999999997</v>
      </c>
      <c r="L11" s="1">
        <v>614.69999999999993</v>
      </c>
      <c r="M11" s="1">
        <v>372.06</v>
      </c>
      <c r="O11" s="2">
        <v>412</v>
      </c>
      <c r="Q11" s="3">
        <v>0</v>
      </c>
    </row>
    <row r="12" spans="1:21" x14ac:dyDescent="0.25">
      <c r="A12" s="13" t="s">
        <v>34</v>
      </c>
      <c r="B12" s="1">
        <v>519.96</v>
      </c>
      <c r="C12" s="1">
        <v>486</v>
      </c>
      <c r="D12" s="1">
        <v>671.4</v>
      </c>
      <c r="E12" s="1">
        <v>634.86</v>
      </c>
      <c r="F12" s="1">
        <v>536.34</v>
      </c>
      <c r="G12" s="1">
        <v>633.48</v>
      </c>
      <c r="H12" s="1">
        <v>808.92</v>
      </c>
      <c r="I12" s="1">
        <v>682.74</v>
      </c>
      <c r="J12" s="1">
        <v>726.3</v>
      </c>
      <c r="K12" s="1">
        <v>624.24</v>
      </c>
      <c r="L12" s="1">
        <v>889.68</v>
      </c>
      <c r="M12" s="1">
        <v>730.86</v>
      </c>
      <c r="O12" s="2">
        <v>258</v>
      </c>
      <c r="Q12" s="3">
        <v>0</v>
      </c>
    </row>
    <row r="13" spans="1:21" x14ac:dyDescent="0.25">
      <c r="S13" s="20" t="s">
        <v>20</v>
      </c>
      <c r="T13" s="20"/>
      <c r="U13" s="6">
        <f>SUMPRODUCT(O3:O12,Q3:Q12)</f>
        <v>1168</v>
      </c>
    </row>
    <row r="14" spans="1:21" x14ac:dyDescent="0.25">
      <c r="S14" s="20" t="s">
        <v>22</v>
      </c>
      <c r="T14" s="20"/>
      <c r="U14" s="6">
        <f>SUMPRODUCT(B3:M12,B18:M27)</f>
        <v>1126.8</v>
      </c>
    </row>
    <row r="15" spans="1:21" x14ac:dyDescent="0.25">
      <c r="S15" s="20" t="s">
        <v>23</v>
      </c>
      <c r="T15" s="20"/>
      <c r="U15" s="6">
        <f>SUM(U13,U14)</f>
        <v>2294.8000000000002</v>
      </c>
    </row>
    <row r="16" spans="1:21" x14ac:dyDescent="0.25">
      <c r="A16" s="22" t="s">
        <v>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 t="s">
        <v>12</v>
      </c>
      <c r="P16" s="22"/>
      <c r="Q16" s="22"/>
    </row>
    <row r="17" spans="1:17" x14ac:dyDescent="0.25">
      <c r="A17" s="13"/>
      <c r="B17" s="13" t="s">
        <v>4</v>
      </c>
      <c r="C17" s="13" t="s">
        <v>5</v>
      </c>
      <c r="D17" s="13" t="s">
        <v>6</v>
      </c>
      <c r="E17" s="13" t="s">
        <v>7</v>
      </c>
      <c r="F17" s="13" t="s">
        <v>8</v>
      </c>
      <c r="G17" s="13" t="s">
        <v>9</v>
      </c>
      <c r="H17" s="13" t="s">
        <v>10</v>
      </c>
      <c r="I17" s="13" t="s">
        <v>11</v>
      </c>
      <c r="J17" s="13" t="s">
        <v>27</v>
      </c>
      <c r="K17" s="13" t="s">
        <v>28</v>
      </c>
      <c r="L17" s="13" t="s">
        <v>29</v>
      </c>
      <c r="M17" s="13" t="s">
        <v>30</v>
      </c>
      <c r="O17" s="22"/>
      <c r="P17" s="22"/>
      <c r="Q17" s="22"/>
    </row>
    <row r="18" spans="1:17" x14ac:dyDescent="0.25">
      <c r="A18" s="13" t="s">
        <v>13</v>
      </c>
      <c r="B18" s="12">
        <v>1</v>
      </c>
      <c r="C18" s="12">
        <v>0</v>
      </c>
      <c r="D18" s="12">
        <v>1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O18" s="4">
        <f>SUM(B18:M18)</f>
        <v>3</v>
      </c>
      <c r="P18" s="5" t="s">
        <v>14</v>
      </c>
      <c r="Q18" s="2">
        <f>$Q$30*Q3</f>
        <v>10</v>
      </c>
    </row>
    <row r="19" spans="1:17" x14ac:dyDescent="0.25">
      <c r="A19" s="13" t="s">
        <v>15</v>
      </c>
      <c r="B19" s="12">
        <v>0</v>
      </c>
      <c r="C19" s="12">
        <v>1</v>
      </c>
      <c r="D19" s="12">
        <v>0</v>
      </c>
      <c r="E19" s="12">
        <v>0</v>
      </c>
      <c r="F19" s="12">
        <v>1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O19" s="4">
        <f t="shared" ref="O19:O27" si="0">SUM(B19:M19)</f>
        <v>3</v>
      </c>
      <c r="P19" s="5" t="s">
        <v>14</v>
      </c>
      <c r="Q19" s="2">
        <f t="shared" ref="Q19:Q27" si="1">$Q$30*Q4</f>
        <v>10</v>
      </c>
    </row>
    <row r="20" spans="1:17" x14ac:dyDescent="0.25">
      <c r="A20" s="13" t="s">
        <v>16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O20" s="4">
        <f t="shared" si="0"/>
        <v>2</v>
      </c>
      <c r="P20" s="5" t="s">
        <v>14</v>
      </c>
      <c r="Q20" s="2">
        <f t="shared" si="1"/>
        <v>10</v>
      </c>
    </row>
    <row r="21" spans="1:17" x14ac:dyDescent="0.25">
      <c r="A21" s="13" t="s">
        <v>17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O21" s="4">
        <f t="shared" si="0"/>
        <v>0</v>
      </c>
      <c r="P21" s="5" t="s">
        <v>14</v>
      </c>
      <c r="Q21" s="2">
        <f t="shared" si="1"/>
        <v>0</v>
      </c>
    </row>
    <row r="22" spans="1:17" x14ac:dyDescent="0.25">
      <c r="A22" s="13" t="s">
        <v>18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O22" s="4">
        <f t="shared" si="0"/>
        <v>0</v>
      </c>
      <c r="P22" s="5" t="s">
        <v>14</v>
      </c>
      <c r="Q22" s="2">
        <f t="shared" si="1"/>
        <v>0</v>
      </c>
    </row>
    <row r="23" spans="1:17" x14ac:dyDescent="0.25">
      <c r="A23" s="13" t="s">
        <v>19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  <c r="L23" s="12">
        <v>1</v>
      </c>
      <c r="M23" s="12">
        <v>1</v>
      </c>
      <c r="O23" s="4">
        <f t="shared" si="0"/>
        <v>4</v>
      </c>
      <c r="P23" s="5" t="s">
        <v>14</v>
      </c>
      <c r="Q23" s="2">
        <f t="shared" si="1"/>
        <v>10</v>
      </c>
    </row>
    <row r="24" spans="1:17" x14ac:dyDescent="0.25">
      <c r="A24" s="13" t="s">
        <v>31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O24" s="4">
        <f t="shared" si="0"/>
        <v>0</v>
      </c>
      <c r="P24" s="5" t="s">
        <v>14</v>
      </c>
      <c r="Q24" s="2">
        <f t="shared" si="1"/>
        <v>0</v>
      </c>
    </row>
    <row r="25" spans="1:17" x14ac:dyDescent="0.25">
      <c r="A25" s="13" t="s">
        <v>32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O25" s="4">
        <f t="shared" si="0"/>
        <v>0</v>
      </c>
      <c r="P25" s="5" t="s">
        <v>14</v>
      </c>
      <c r="Q25" s="2">
        <f t="shared" si="1"/>
        <v>0</v>
      </c>
    </row>
    <row r="26" spans="1:17" x14ac:dyDescent="0.25">
      <c r="A26" s="13" t="s">
        <v>33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O26" s="4">
        <f t="shared" si="0"/>
        <v>0</v>
      </c>
      <c r="P26" s="5" t="s">
        <v>14</v>
      </c>
      <c r="Q26" s="2">
        <f t="shared" si="1"/>
        <v>0</v>
      </c>
    </row>
    <row r="27" spans="1:17" x14ac:dyDescent="0.25">
      <c r="A27" s="13" t="s">
        <v>34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O27" s="4">
        <f t="shared" si="0"/>
        <v>0</v>
      </c>
      <c r="P27" s="5" t="s">
        <v>14</v>
      </c>
      <c r="Q27" s="2">
        <f t="shared" si="1"/>
        <v>0</v>
      </c>
    </row>
    <row r="29" spans="1:17" x14ac:dyDescent="0.25">
      <c r="B29" s="21" t="s">
        <v>21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7" x14ac:dyDescent="0.25">
      <c r="B30" s="4">
        <f>SUM(B18:B27)</f>
        <v>1</v>
      </c>
      <c r="C30" s="4">
        <f t="shared" ref="C30:M30" si="2">SUM(C18:C27)</f>
        <v>1</v>
      </c>
      <c r="D30" s="4">
        <f t="shared" si="2"/>
        <v>1</v>
      </c>
      <c r="E30" s="4">
        <f t="shared" si="2"/>
        <v>1</v>
      </c>
      <c r="F30" s="4">
        <f t="shared" si="2"/>
        <v>1</v>
      </c>
      <c r="G30" s="4">
        <f t="shared" si="2"/>
        <v>1</v>
      </c>
      <c r="H30" s="4">
        <f t="shared" si="2"/>
        <v>1</v>
      </c>
      <c r="I30" s="4">
        <f t="shared" si="2"/>
        <v>1</v>
      </c>
      <c r="J30" s="4">
        <f t="shared" si="2"/>
        <v>1</v>
      </c>
      <c r="K30" s="4">
        <f t="shared" si="2"/>
        <v>1</v>
      </c>
      <c r="L30" s="4">
        <f t="shared" si="2"/>
        <v>1</v>
      </c>
      <c r="M30" s="4">
        <f t="shared" si="2"/>
        <v>1</v>
      </c>
      <c r="O30" s="20" t="s">
        <v>35</v>
      </c>
      <c r="P30" s="20"/>
      <c r="Q30" s="7">
        <f>COUNT(O3:O12)</f>
        <v>10</v>
      </c>
    </row>
    <row r="31" spans="1:17" x14ac:dyDescent="0.25">
      <c r="B31" s="8" t="s">
        <v>25</v>
      </c>
      <c r="C31" s="8" t="s">
        <v>25</v>
      </c>
      <c r="D31" s="8" t="s">
        <v>25</v>
      </c>
      <c r="E31" s="8" t="s">
        <v>25</v>
      </c>
      <c r="F31" s="8" t="s">
        <v>25</v>
      </c>
      <c r="G31" s="8" t="s">
        <v>25</v>
      </c>
      <c r="H31" s="8" t="s">
        <v>25</v>
      </c>
      <c r="I31" s="8" t="s">
        <v>25</v>
      </c>
      <c r="J31" s="8" t="s">
        <v>25</v>
      </c>
      <c r="K31" s="8" t="s">
        <v>25</v>
      </c>
      <c r="L31" s="8" t="s">
        <v>25</v>
      </c>
      <c r="M31" s="8" t="s">
        <v>25</v>
      </c>
      <c r="O31" s="21" t="s">
        <v>24</v>
      </c>
      <c r="P31" s="21"/>
      <c r="Q31" s="21"/>
    </row>
    <row r="32" spans="1:17" x14ac:dyDescent="0.25"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O32" s="9">
        <f>SUM(Q3:Q12)</f>
        <v>4</v>
      </c>
      <c r="P32" s="10" t="s">
        <v>25</v>
      </c>
      <c r="Q32" s="11">
        <v>4</v>
      </c>
    </row>
    <row r="34" spans="1:27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2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</sheetData>
  <mergeCells count="11">
    <mergeCell ref="S15:T15"/>
    <mergeCell ref="A1:M1"/>
    <mergeCell ref="O1:O2"/>
    <mergeCell ref="Q1:Q2"/>
    <mergeCell ref="S13:T13"/>
    <mergeCell ref="S14:T14"/>
    <mergeCell ref="A16:M16"/>
    <mergeCell ref="O16:Q17"/>
    <mergeCell ref="B29:M29"/>
    <mergeCell ref="O30:P30"/>
    <mergeCell ref="O31:Q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</vt:lpstr>
      <vt:lpstr>Heuristic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Mosajd</dc:creator>
  <cp:lastModifiedBy>Mosajd</cp:lastModifiedBy>
  <dcterms:created xsi:type="dcterms:W3CDTF">2015-06-05T18:17:20Z</dcterms:created>
  <dcterms:modified xsi:type="dcterms:W3CDTF">2022-07-06T23:49:50Z</dcterms:modified>
</cp:coreProperties>
</file>