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B5A3C3D4-C385-43A2-81BC-6E874A620B42}" xr6:coauthVersionLast="36" xr6:coauthVersionMax="41" xr10:uidLastSave="{00000000-0000-0000-0000-000000000000}"/>
  <bookViews>
    <workbookView xWindow="-120" yWindow="-120" windowWidth="24240" windowHeight="13140" activeTab="4" xr2:uid="{62A9D5E7-E1D6-4205-A286-54DF61E9151C}"/>
  </bookViews>
  <sheets>
    <sheet name="corrected_mp" sheetId="1" r:id="rId1"/>
    <sheet name="thermochemical_data" sheetId="2" r:id="rId2"/>
    <sheet name="comparison" sheetId="3" r:id="rId3"/>
    <sheet name="bulk_formation_energy" sheetId="4" r:id="rId4"/>
    <sheet name="corrected_bulkform" sheetId="6" r:id="rId5"/>
    <sheet name="metal_oxygen_numbers" sheetId="5" r:id="rId6"/>
  </sheets>
  <definedNames>
    <definedName name="_xlnm._FilterDatabase" localSheetId="2" hidden="1">comparison!$Q$2:$W$299</definedName>
    <definedName name="_xlnm._FilterDatabase" localSheetId="0" hidden="1">corrected_mp!$A$1:$G$298</definedName>
    <definedName name="_xlnm._FilterDatabase" localSheetId="1" hidden="1">thermochemical_data!$A$1:$G$107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6" l="1"/>
  <c r="F155" i="6"/>
  <c r="G155" i="6" s="1"/>
  <c r="N155" i="6" s="1"/>
  <c r="O155" i="6" s="1"/>
  <c r="J154" i="6"/>
  <c r="F154" i="6"/>
  <c r="G154" i="6" s="1"/>
  <c r="N154" i="6" s="1"/>
  <c r="O154" i="6" s="1"/>
  <c r="J153" i="6"/>
  <c r="F153" i="6"/>
  <c r="G153" i="6" s="1"/>
  <c r="N153" i="6" s="1"/>
  <c r="O153" i="6" s="1"/>
  <c r="J152" i="6"/>
  <c r="F152" i="6"/>
  <c r="G152" i="6" s="1"/>
  <c r="N152" i="6" s="1"/>
  <c r="O152" i="6" s="1"/>
  <c r="J151" i="6"/>
  <c r="F151" i="6"/>
  <c r="G151" i="6" s="1"/>
  <c r="N151" i="6" s="1"/>
  <c r="O151" i="6" s="1"/>
  <c r="J150" i="6"/>
  <c r="F150" i="6"/>
  <c r="G150" i="6" s="1"/>
  <c r="N150" i="6" s="1"/>
  <c r="O150" i="6" s="1"/>
  <c r="J149" i="6"/>
  <c r="G149" i="6"/>
  <c r="N149" i="6" s="1"/>
  <c r="O149" i="6" s="1"/>
  <c r="F149" i="6"/>
  <c r="J148" i="6"/>
  <c r="F148" i="6"/>
  <c r="G148" i="6" s="1"/>
  <c r="N148" i="6" s="1"/>
  <c r="O148" i="6" s="1"/>
  <c r="N147" i="6"/>
  <c r="O147" i="6" s="1"/>
  <c r="J147" i="6"/>
  <c r="G147" i="6"/>
  <c r="F147" i="6"/>
  <c r="J146" i="6"/>
  <c r="F146" i="6"/>
  <c r="G146" i="6" s="1"/>
  <c r="N146" i="6" s="1"/>
  <c r="O146" i="6" s="1"/>
  <c r="J145" i="6"/>
  <c r="G145" i="6"/>
  <c r="N145" i="6" s="1"/>
  <c r="O145" i="6" s="1"/>
  <c r="F145" i="6"/>
  <c r="J144" i="6"/>
  <c r="F144" i="6"/>
  <c r="G144" i="6" s="1"/>
  <c r="N144" i="6" s="1"/>
  <c r="O144" i="6" s="1"/>
  <c r="J143" i="6"/>
  <c r="G143" i="6"/>
  <c r="N143" i="6" s="1"/>
  <c r="O143" i="6" s="1"/>
  <c r="F143" i="6"/>
  <c r="O142" i="6"/>
  <c r="J142" i="6"/>
  <c r="F142" i="6"/>
  <c r="G142" i="6" s="1"/>
  <c r="N142" i="6" s="1"/>
  <c r="N141" i="6"/>
  <c r="O141" i="6" s="1"/>
  <c r="J141" i="6"/>
  <c r="G141" i="6"/>
  <c r="F141" i="6"/>
  <c r="J140" i="6"/>
  <c r="F140" i="6"/>
  <c r="G140" i="6" s="1"/>
  <c r="J139" i="6"/>
  <c r="G139" i="6"/>
  <c r="N139" i="6" s="1"/>
  <c r="O139" i="6" s="1"/>
  <c r="F139" i="6"/>
  <c r="J138" i="6"/>
  <c r="F138" i="6"/>
  <c r="G138" i="6" s="1"/>
  <c r="N138" i="6" s="1"/>
  <c r="O138" i="6" s="1"/>
  <c r="J137" i="6"/>
  <c r="G137" i="6"/>
  <c r="N137" i="6" s="1"/>
  <c r="O137" i="6" s="1"/>
  <c r="F137" i="6"/>
  <c r="J136" i="6"/>
  <c r="F136" i="6"/>
  <c r="G136" i="6" s="1"/>
  <c r="N136" i="6" s="1"/>
  <c r="O136" i="6" s="1"/>
  <c r="N135" i="6"/>
  <c r="O135" i="6" s="1"/>
  <c r="J135" i="6"/>
  <c r="G135" i="6"/>
  <c r="F135" i="6"/>
  <c r="J134" i="6"/>
  <c r="F134" i="6"/>
  <c r="G134" i="6" s="1"/>
  <c r="N134" i="6" s="1"/>
  <c r="O134" i="6" s="1"/>
  <c r="J133" i="6"/>
  <c r="G133" i="6"/>
  <c r="N133" i="6" s="1"/>
  <c r="O133" i="6" s="1"/>
  <c r="F133" i="6"/>
  <c r="J132" i="6"/>
  <c r="F132" i="6"/>
  <c r="G132" i="6" s="1"/>
  <c r="N132" i="6" s="1"/>
  <c r="O132" i="6" s="1"/>
  <c r="J131" i="6"/>
  <c r="G131" i="6"/>
  <c r="N131" i="6" s="1"/>
  <c r="O131" i="6" s="1"/>
  <c r="F131" i="6"/>
  <c r="J130" i="6"/>
  <c r="F130" i="6"/>
  <c r="G130" i="6" s="1"/>
  <c r="N130" i="6" s="1"/>
  <c r="O130" i="6" s="1"/>
  <c r="N129" i="6"/>
  <c r="O129" i="6" s="1"/>
  <c r="J129" i="6"/>
  <c r="G129" i="6"/>
  <c r="F129" i="6"/>
  <c r="J128" i="6"/>
  <c r="F128" i="6"/>
  <c r="G128" i="6" s="1"/>
  <c r="N128" i="6" s="1"/>
  <c r="O128" i="6" s="1"/>
  <c r="J127" i="6"/>
  <c r="G127" i="6"/>
  <c r="N127" i="6" s="1"/>
  <c r="O127" i="6" s="1"/>
  <c r="F127" i="6"/>
  <c r="J126" i="6"/>
  <c r="F126" i="6"/>
  <c r="G126" i="6" s="1"/>
  <c r="N126" i="6" s="1"/>
  <c r="O126" i="6" s="1"/>
  <c r="J125" i="6"/>
  <c r="G125" i="6"/>
  <c r="N125" i="6" s="1"/>
  <c r="O125" i="6" s="1"/>
  <c r="F125" i="6"/>
  <c r="J124" i="6"/>
  <c r="F124" i="6"/>
  <c r="G124" i="6" s="1"/>
  <c r="N124" i="6" s="1"/>
  <c r="O124" i="6" s="1"/>
  <c r="N123" i="6"/>
  <c r="O123" i="6" s="1"/>
  <c r="J123" i="6"/>
  <c r="G123" i="6"/>
  <c r="F123" i="6"/>
  <c r="J122" i="6"/>
  <c r="F122" i="6"/>
  <c r="G122" i="6" s="1"/>
  <c r="N122" i="6" s="1"/>
  <c r="O122" i="6" s="1"/>
  <c r="J121" i="6"/>
  <c r="G121" i="6"/>
  <c r="N121" i="6" s="1"/>
  <c r="O121" i="6" s="1"/>
  <c r="F121" i="6"/>
  <c r="J120" i="6"/>
  <c r="F120" i="6"/>
  <c r="G120" i="6" s="1"/>
  <c r="N120" i="6" s="1"/>
  <c r="O120" i="6" s="1"/>
  <c r="J119" i="6"/>
  <c r="G119" i="6"/>
  <c r="N119" i="6" s="1"/>
  <c r="O119" i="6" s="1"/>
  <c r="F119" i="6"/>
  <c r="J118" i="6"/>
  <c r="F118" i="6"/>
  <c r="G118" i="6" s="1"/>
  <c r="N118" i="6" s="1"/>
  <c r="O118" i="6" s="1"/>
  <c r="N117" i="6"/>
  <c r="O117" i="6" s="1"/>
  <c r="J117" i="6"/>
  <c r="G117" i="6"/>
  <c r="F117" i="6"/>
  <c r="J116" i="6"/>
  <c r="F116" i="6"/>
  <c r="G116" i="6" s="1"/>
  <c r="N116" i="6" s="1"/>
  <c r="O116" i="6" s="1"/>
  <c r="J115" i="6"/>
  <c r="G115" i="6"/>
  <c r="N115" i="6" s="1"/>
  <c r="O115" i="6" s="1"/>
  <c r="F115" i="6"/>
  <c r="J114" i="6"/>
  <c r="F114" i="6"/>
  <c r="G114" i="6" s="1"/>
  <c r="N114" i="6" s="1"/>
  <c r="O114" i="6" s="1"/>
  <c r="J113" i="6"/>
  <c r="G113" i="6"/>
  <c r="N113" i="6" s="1"/>
  <c r="O113" i="6" s="1"/>
  <c r="F113" i="6"/>
  <c r="J112" i="6"/>
  <c r="F112" i="6"/>
  <c r="G112" i="6" s="1"/>
  <c r="N112" i="6" s="1"/>
  <c r="O112" i="6" s="1"/>
  <c r="N111" i="6"/>
  <c r="O111" i="6" s="1"/>
  <c r="J111" i="6"/>
  <c r="G111" i="6"/>
  <c r="F111" i="6"/>
  <c r="J110" i="6"/>
  <c r="F110" i="6"/>
  <c r="G110" i="6" s="1"/>
  <c r="N110" i="6" s="1"/>
  <c r="O110" i="6" s="1"/>
  <c r="J109" i="6"/>
  <c r="G109" i="6"/>
  <c r="N109" i="6" s="1"/>
  <c r="O109" i="6" s="1"/>
  <c r="F109" i="6"/>
  <c r="J108" i="6"/>
  <c r="F108" i="6"/>
  <c r="G108" i="6" s="1"/>
  <c r="N108" i="6" s="1"/>
  <c r="O108" i="6" s="1"/>
  <c r="J107" i="6"/>
  <c r="G107" i="6"/>
  <c r="N107" i="6" s="1"/>
  <c r="O107" i="6" s="1"/>
  <c r="F107" i="6"/>
  <c r="J106" i="6"/>
  <c r="F106" i="6"/>
  <c r="G106" i="6" s="1"/>
  <c r="N106" i="6" s="1"/>
  <c r="O106" i="6" s="1"/>
  <c r="N105" i="6"/>
  <c r="O105" i="6" s="1"/>
  <c r="J105" i="6"/>
  <c r="G105" i="6"/>
  <c r="F105" i="6"/>
  <c r="J104" i="6"/>
  <c r="F104" i="6"/>
  <c r="G104" i="6" s="1"/>
  <c r="J103" i="6"/>
  <c r="G103" i="6"/>
  <c r="N103" i="6" s="1"/>
  <c r="O103" i="6" s="1"/>
  <c r="F103" i="6"/>
  <c r="J102" i="6"/>
  <c r="F102" i="6"/>
  <c r="G102" i="6" s="1"/>
  <c r="N102" i="6" s="1"/>
  <c r="O102" i="6" s="1"/>
  <c r="J101" i="6"/>
  <c r="G101" i="6"/>
  <c r="N101" i="6" s="1"/>
  <c r="O101" i="6" s="1"/>
  <c r="F101" i="6"/>
  <c r="J100" i="6"/>
  <c r="F100" i="6"/>
  <c r="G100" i="6" s="1"/>
  <c r="N100" i="6" s="1"/>
  <c r="O100" i="6" s="1"/>
  <c r="N99" i="6"/>
  <c r="O99" i="6" s="1"/>
  <c r="J99" i="6"/>
  <c r="G99" i="6"/>
  <c r="F99" i="6"/>
  <c r="J98" i="6"/>
  <c r="F98" i="6"/>
  <c r="G98" i="6" s="1"/>
  <c r="N98" i="6" s="1"/>
  <c r="O98" i="6" s="1"/>
  <c r="J97" i="6"/>
  <c r="G97" i="6"/>
  <c r="N97" i="6" s="1"/>
  <c r="O97" i="6" s="1"/>
  <c r="F97" i="6"/>
  <c r="J96" i="6"/>
  <c r="F96" i="6"/>
  <c r="G96" i="6" s="1"/>
  <c r="N96" i="6" s="1"/>
  <c r="O96" i="6" s="1"/>
  <c r="J95" i="6"/>
  <c r="G95" i="6"/>
  <c r="N95" i="6" s="1"/>
  <c r="O95" i="6" s="1"/>
  <c r="F95" i="6"/>
  <c r="O94" i="6"/>
  <c r="J94" i="6"/>
  <c r="F94" i="6"/>
  <c r="G94" i="6" s="1"/>
  <c r="N94" i="6" s="1"/>
  <c r="N93" i="6"/>
  <c r="O93" i="6" s="1"/>
  <c r="J93" i="6"/>
  <c r="G93" i="6"/>
  <c r="F93" i="6"/>
  <c r="J92" i="6"/>
  <c r="F92" i="6"/>
  <c r="G92" i="6" s="1"/>
  <c r="J91" i="6"/>
  <c r="G91" i="6"/>
  <c r="N91" i="6" s="1"/>
  <c r="O91" i="6" s="1"/>
  <c r="F91" i="6"/>
  <c r="J90" i="6"/>
  <c r="F90" i="6"/>
  <c r="G90" i="6" s="1"/>
  <c r="N90" i="6" s="1"/>
  <c r="O90" i="6" s="1"/>
  <c r="J89" i="6"/>
  <c r="G89" i="6"/>
  <c r="N89" i="6" s="1"/>
  <c r="O89" i="6" s="1"/>
  <c r="F89" i="6"/>
  <c r="J88" i="6"/>
  <c r="F88" i="6"/>
  <c r="G88" i="6" s="1"/>
  <c r="N88" i="6" s="1"/>
  <c r="O88" i="6" s="1"/>
  <c r="N87" i="6"/>
  <c r="O87" i="6" s="1"/>
  <c r="J87" i="6"/>
  <c r="G87" i="6"/>
  <c r="F87" i="6"/>
  <c r="J86" i="6"/>
  <c r="F86" i="6"/>
  <c r="G86" i="6" s="1"/>
  <c r="J85" i="6"/>
  <c r="G85" i="6"/>
  <c r="N85" i="6" s="1"/>
  <c r="O85" i="6" s="1"/>
  <c r="F85" i="6"/>
  <c r="J84" i="6"/>
  <c r="F84" i="6"/>
  <c r="G84" i="6" s="1"/>
  <c r="N84" i="6" s="1"/>
  <c r="O84" i="6" s="1"/>
  <c r="J83" i="6"/>
  <c r="G83" i="6"/>
  <c r="N83" i="6" s="1"/>
  <c r="O83" i="6" s="1"/>
  <c r="F83" i="6"/>
  <c r="J82" i="6"/>
  <c r="F82" i="6"/>
  <c r="G82" i="6" s="1"/>
  <c r="N82" i="6" s="1"/>
  <c r="O82" i="6" s="1"/>
  <c r="N81" i="6"/>
  <c r="O81" i="6" s="1"/>
  <c r="J81" i="6"/>
  <c r="G81" i="6"/>
  <c r="F81" i="6"/>
  <c r="J80" i="6"/>
  <c r="F80" i="6"/>
  <c r="G80" i="6" s="1"/>
  <c r="N80" i="6" s="1"/>
  <c r="O80" i="6" s="1"/>
  <c r="J79" i="6"/>
  <c r="G79" i="6"/>
  <c r="N79" i="6" s="1"/>
  <c r="O79" i="6" s="1"/>
  <c r="F79" i="6"/>
  <c r="J78" i="6"/>
  <c r="F78" i="6"/>
  <c r="G78" i="6" s="1"/>
  <c r="N78" i="6" s="1"/>
  <c r="O78" i="6" s="1"/>
  <c r="J77" i="6"/>
  <c r="G77" i="6"/>
  <c r="N77" i="6" s="1"/>
  <c r="O77" i="6" s="1"/>
  <c r="F77" i="6"/>
  <c r="O76" i="6"/>
  <c r="J76" i="6"/>
  <c r="F76" i="6"/>
  <c r="G76" i="6" s="1"/>
  <c r="N76" i="6" s="1"/>
  <c r="N75" i="6"/>
  <c r="O75" i="6" s="1"/>
  <c r="J75" i="6"/>
  <c r="G75" i="6"/>
  <c r="F75" i="6"/>
  <c r="J74" i="6"/>
  <c r="F74" i="6"/>
  <c r="G74" i="6" s="1"/>
  <c r="N74" i="6" s="1"/>
  <c r="O74" i="6" s="1"/>
  <c r="J73" i="6"/>
  <c r="G73" i="6"/>
  <c r="N73" i="6" s="1"/>
  <c r="O73" i="6" s="1"/>
  <c r="F73" i="6"/>
  <c r="J72" i="6"/>
  <c r="F72" i="6"/>
  <c r="G72" i="6" s="1"/>
  <c r="N72" i="6" s="1"/>
  <c r="O72" i="6" s="1"/>
  <c r="J71" i="6"/>
  <c r="G71" i="6"/>
  <c r="N71" i="6" s="1"/>
  <c r="O71" i="6" s="1"/>
  <c r="F71" i="6"/>
  <c r="O70" i="6"/>
  <c r="J70" i="6"/>
  <c r="F70" i="6"/>
  <c r="G70" i="6" s="1"/>
  <c r="N70" i="6" s="1"/>
  <c r="N69" i="6"/>
  <c r="O69" i="6" s="1"/>
  <c r="J69" i="6"/>
  <c r="G69" i="6"/>
  <c r="F69" i="6"/>
  <c r="J68" i="6"/>
  <c r="F68" i="6"/>
  <c r="G68" i="6" s="1"/>
  <c r="J67" i="6"/>
  <c r="G67" i="6"/>
  <c r="N67" i="6" s="1"/>
  <c r="O67" i="6" s="1"/>
  <c r="F67" i="6"/>
  <c r="J66" i="6"/>
  <c r="F66" i="6"/>
  <c r="G66" i="6" s="1"/>
  <c r="N66" i="6" s="1"/>
  <c r="O66" i="6" s="1"/>
  <c r="J65" i="6"/>
  <c r="G65" i="6"/>
  <c r="N65" i="6" s="1"/>
  <c r="O65" i="6" s="1"/>
  <c r="F65" i="6"/>
  <c r="J64" i="6"/>
  <c r="F64" i="6"/>
  <c r="G64" i="6" s="1"/>
  <c r="N64" i="6" s="1"/>
  <c r="O64" i="6" s="1"/>
  <c r="N63" i="6"/>
  <c r="O63" i="6" s="1"/>
  <c r="J63" i="6"/>
  <c r="G63" i="6"/>
  <c r="F63" i="6"/>
  <c r="J62" i="6"/>
  <c r="F62" i="6"/>
  <c r="G62" i="6" s="1"/>
  <c r="N62" i="6" s="1"/>
  <c r="O62" i="6" s="1"/>
  <c r="J61" i="6"/>
  <c r="G61" i="6"/>
  <c r="N61" i="6" s="1"/>
  <c r="O61" i="6" s="1"/>
  <c r="F61" i="6"/>
  <c r="J60" i="6"/>
  <c r="F60" i="6"/>
  <c r="G60" i="6" s="1"/>
  <c r="N60" i="6" s="1"/>
  <c r="O60" i="6" s="1"/>
  <c r="J59" i="6"/>
  <c r="G59" i="6"/>
  <c r="N59" i="6" s="1"/>
  <c r="O59" i="6" s="1"/>
  <c r="F59" i="6"/>
  <c r="J58" i="6"/>
  <c r="F58" i="6"/>
  <c r="G58" i="6" s="1"/>
  <c r="N58" i="6" s="1"/>
  <c r="O58" i="6" s="1"/>
  <c r="N57" i="6"/>
  <c r="O57" i="6" s="1"/>
  <c r="J57" i="6"/>
  <c r="G57" i="6"/>
  <c r="F57" i="6"/>
  <c r="J56" i="6"/>
  <c r="F56" i="6"/>
  <c r="G56" i="6" s="1"/>
  <c r="J55" i="6"/>
  <c r="G55" i="6"/>
  <c r="N55" i="6" s="1"/>
  <c r="O55" i="6" s="1"/>
  <c r="F55" i="6"/>
  <c r="J54" i="6"/>
  <c r="F54" i="6"/>
  <c r="G54" i="6" s="1"/>
  <c r="N54" i="6" s="1"/>
  <c r="O54" i="6" s="1"/>
  <c r="J53" i="6"/>
  <c r="G53" i="6"/>
  <c r="N53" i="6" s="1"/>
  <c r="O53" i="6" s="1"/>
  <c r="F53" i="6"/>
  <c r="J52" i="6"/>
  <c r="F52" i="6"/>
  <c r="G52" i="6" s="1"/>
  <c r="N52" i="6" s="1"/>
  <c r="O52" i="6" s="1"/>
  <c r="N51" i="6"/>
  <c r="O51" i="6" s="1"/>
  <c r="J51" i="6"/>
  <c r="G51" i="6"/>
  <c r="F51" i="6"/>
  <c r="J50" i="6"/>
  <c r="F50" i="6"/>
  <c r="G50" i="6" s="1"/>
  <c r="J49" i="6"/>
  <c r="G49" i="6"/>
  <c r="N49" i="6" s="1"/>
  <c r="O49" i="6" s="1"/>
  <c r="F49" i="6"/>
  <c r="J48" i="6"/>
  <c r="F48" i="6"/>
  <c r="G48" i="6" s="1"/>
  <c r="N48" i="6" s="1"/>
  <c r="O48" i="6" s="1"/>
  <c r="J47" i="6"/>
  <c r="G47" i="6"/>
  <c r="N47" i="6" s="1"/>
  <c r="O47" i="6" s="1"/>
  <c r="F47" i="6"/>
  <c r="J46" i="6"/>
  <c r="F46" i="6"/>
  <c r="G46" i="6" s="1"/>
  <c r="N46" i="6" s="1"/>
  <c r="O46" i="6" s="1"/>
  <c r="N45" i="6"/>
  <c r="O45" i="6" s="1"/>
  <c r="J45" i="6"/>
  <c r="G45" i="6"/>
  <c r="F45" i="6"/>
  <c r="J44" i="6"/>
  <c r="F44" i="6"/>
  <c r="G44" i="6" s="1"/>
  <c r="N44" i="6" s="1"/>
  <c r="O44" i="6" s="1"/>
  <c r="J43" i="6"/>
  <c r="G43" i="6"/>
  <c r="N43" i="6" s="1"/>
  <c r="O43" i="6" s="1"/>
  <c r="F43" i="6"/>
  <c r="J42" i="6"/>
  <c r="F42" i="6"/>
  <c r="G42" i="6" s="1"/>
  <c r="N42" i="6" s="1"/>
  <c r="O42" i="6" s="1"/>
  <c r="J41" i="6"/>
  <c r="G41" i="6"/>
  <c r="N41" i="6" s="1"/>
  <c r="O41" i="6" s="1"/>
  <c r="F41" i="6"/>
  <c r="J40" i="6"/>
  <c r="F40" i="6"/>
  <c r="G40" i="6" s="1"/>
  <c r="N40" i="6" s="1"/>
  <c r="O40" i="6" s="1"/>
  <c r="N39" i="6"/>
  <c r="O39" i="6" s="1"/>
  <c r="J39" i="6"/>
  <c r="G39" i="6"/>
  <c r="F39" i="6"/>
  <c r="J38" i="6"/>
  <c r="F38" i="6"/>
  <c r="G38" i="6" s="1"/>
  <c r="N38" i="6" s="1"/>
  <c r="O38" i="6" s="1"/>
  <c r="J37" i="6"/>
  <c r="G37" i="6"/>
  <c r="N37" i="6" s="1"/>
  <c r="O37" i="6" s="1"/>
  <c r="F37" i="6"/>
  <c r="J36" i="6"/>
  <c r="F36" i="6"/>
  <c r="G36" i="6" s="1"/>
  <c r="J35" i="6"/>
  <c r="G35" i="6"/>
  <c r="N35" i="6" s="1"/>
  <c r="O35" i="6" s="1"/>
  <c r="F35" i="6"/>
  <c r="J34" i="6"/>
  <c r="F34" i="6"/>
  <c r="G34" i="6" s="1"/>
  <c r="N34" i="6" s="1"/>
  <c r="O34" i="6" s="1"/>
  <c r="N33" i="6"/>
  <c r="O33" i="6" s="1"/>
  <c r="J33" i="6"/>
  <c r="G33" i="6"/>
  <c r="F33" i="6"/>
  <c r="J32" i="6"/>
  <c r="F32" i="6"/>
  <c r="G32" i="6" s="1"/>
  <c r="N32" i="6" s="1"/>
  <c r="O32" i="6" s="1"/>
  <c r="N31" i="6"/>
  <c r="O31" i="6" s="1"/>
  <c r="J31" i="6"/>
  <c r="G31" i="6"/>
  <c r="F31" i="6"/>
  <c r="J30" i="6"/>
  <c r="F30" i="6"/>
  <c r="G30" i="6" s="1"/>
  <c r="N30" i="6" s="1"/>
  <c r="O30" i="6" s="1"/>
  <c r="J29" i="6"/>
  <c r="G29" i="6"/>
  <c r="N29" i="6" s="1"/>
  <c r="O29" i="6" s="1"/>
  <c r="F29" i="6"/>
  <c r="J28" i="6"/>
  <c r="F28" i="6"/>
  <c r="G28" i="6" s="1"/>
  <c r="N28" i="6" s="1"/>
  <c r="O28" i="6" s="1"/>
  <c r="N27" i="6"/>
  <c r="O27" i="6" s="1"/>
  <c r="J27" i="6"/>
  <c r="G27" i="6"/>
  <c r="F27" i="6"/>
  <c r="J26" i="6"/>
  <c r="F26" i="6"/>
  <c r="G26" i="6" s="1"/>
  <c r="N26" i="6" s="1"/>
  <c r="O26" i="6" s="1"/>
  <c r="J25" i="6"/>
  <c r="G25" i="6"/>
  <c r="N25" i="6" s="1"/>
  <c r="O25" i="6" s="1"/>
  <c r="F25" i="6"/>
  <c r="J24" i="6"/>
  <c r="F24" i="6"/>
  <c r="G24" i="6" s="1"/>
  <c r="N23" i="6"/>
  <c r="O23" i="6" s="1"/>
  <c r="J23" i="6"/>
  <c r="G23" i="6"/>
  <c r="F23" i="6"/>
  <c r="J22" i="6"/>
  <c r="F22" i="6"/>
  <c r="G22" i="6" s="1"/>
  <c r="N21" i="6"/>
  <c r="O21" i="6" s="1"/>
  <c r="J21" i="6"/>
  <c r="G21" i="6"/>
  <c r="F21" i="6"/>
  <c r="J20" i="6"/>
  <c r="F20" i="6"/>
  <c r="G20" i="6" s="1"/>
  <c r="N20" i="6" s="1"/>
  <c r="O20" i="6" s="1"/>
  <c r="J19" i="6"/>
  <c r="G19" i="6"/>
  <c r="N19" i="6" s="1"/>
  <c r="O19" i="6" s="1"/>
  <c r="F19" i="6"/>
  <c r="J18" i="6"/>
  <c r="F18" i="6"/>
  <c r="G18" i="6" s="1"/>
  <c r="N18" i="6" s="1"/>
  <c r="O18" i="6" s="1"/>
  <c r="J17" i="6"/>
  <c r="F17" i="6"/>
  <c r="G17" i="6" s="1"/>
  <c r="N17" i="6" s="1"/>
  <c r="O17" i="6" s="1"/>
  <c r="J16" i="6"/>
  <c r="F16" i="6"/>
  <c r="G16" i="6" s="1"/>
  <c r="N16" i="6" s="1"/>
  <c r="O16" i="6" s="1"/>
  <c r="N15" i="6"/>
  <c r="O15" i="6" s="1"/>
  <c r="J15" i="6"/>
  <c r="G15" i="6"/>
  <c r="F15" i="6"/>
  <c r="J14" i="6"/>
  <c r="F14" i="6"/>
  <c r="G14" i="6" s="1"/>
  <c r="N14" i="6" s="1"/>
  <c r="O14" i="6" s="1"/>
  <c r="J13" i="6"/>
  <c r="G13" i="6"/>
  <c r="N13" i="6" s="1"/>
  <c r="O13" i="6" s="1"/>
  <c r="F13" i="6"/>
  <c r="J12" i="6"/>
  <c r="F12" i="6"/>
  <c r="G12" i="6" s="1"/>
  <c r="N12" i="6" s="1"/>
  <c r="O12" i="6" s="1"/>
  <c r="J11" i="6"/>
  <c r="F11" i="6"/>
  <c r="G11" i="6" s="1"/>
  <c r="N11" i="6" s="1"/>
  <c r="O11" i="6" s="1"/>
  <c r="J10" i="6"/>
  <c r="F10" i="6"/>
  <c r="G10" i="6" s="1"/>
  <c r="N10" i="6" s="1"/>
  <c r="O10" i="6" s="1"/>
  <c r="O9" i="6"/>
  <c r="N9" i="6"/>
  <c r="J9" i="6"/>
  <c r="G9" i="6"/>
  <c r="F9" i="6"/>
  <c r="J8" i="6"/>
  <c r="F8" i="6"/>
  <c r="G8" i="6" s="1"/>
  <c r="N8" i="6" s="1"/>
  <c r="O8" i="6" s="1"/>
  <c r="J7" i="6"/>
  <c r="G7" i="6"/>
  <c r="N7" i="6" s="1"/>
  <c r="O7" i="6" s="1"/>
  <c r="F7" i="6"/>
  <c r="J6" i="6"/>
  <c r="F6" i="6"/>
  <c r="G6" i="6" s="1"/>
  <c r="N6" i="6" s="1"/>
  <c r="O6" i="6" s="1"/>
  <c r="J5" i="6"/>
  <c r="F5" i="6"/>
  <c r="G5" i="6" s="1"/>
  <c r="N5" i="6" s="1"/>
  <c r="O5" i="6" s="1"/>
  <c r="J4" i="6"/>
  <c r="F4" i="6"/>
  <c r="G4" i="6" s="1"/>
  <c r="N4" i="6" s="1"/>
  <c r="O4" i="6" s="1"/>
  <c r="N3" i="6"/>
  <c r="O3" i="6" s="1"/>
  <c r="J3" i="6"/>
  <c r="G3" i="6"/>
  <c r="F3" i="6"/>
  <c r="J2" i="6"/>
  <c r="F2" i="6"/>
  <c r="G2" i="6" s="1"/>
  <c r="N2" i="6" s="1"/>
  <c r="O2" i="6" s="1"/>
  <c r="N36" i="6" l="1"/>
  <c r="O36" i="6" s="1"/>
  <c r="N68" i="6"/>
  <c r="O68" i="6" s="1"/>
  <c r="N104" i="6"/>
  <c r="O104" i="6" s="1"/>
  <c r="N140" i="6"/>
  <c r="O140" i="6" s="1"/>
  <c r="N22" i="6"/>
  <c r="O22" i="6" s="1"/>
  <c r="N56" i="6"/>
  <c r="O56" i="6" s="1"/>
  <c r="N92" i="6"/>
  <c r="O92" i="6" s="1"/>
  <c r="N24" i="6"/>
  <c r="O24" i="6" s="1"/>
  <c r="N50" i="6"/>
  <c r="O50" i="6" s="1"/>
  <c r="N86" i="6"/>
  <c r="O86" i="6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O2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2" i="4"/>
  <c r="G2" i="4" s="1"/>
  <c r="K299" i="3" l="1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L160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296" i="1"/>
  <c r="C298" i="1"/>
  <c r="C297" i="1"/>
  <c r="C295" i="1"/>
  <c r="C294" i="1"/>
  <c r="C293" i="1"/>
  <c r="C292" i="1"/>
  <c r="C289" i="1"/>
  <c r="C291" i="1"/>
  <c r="C288" i="1"/>
  <c r="C290" i="1"/>
  <c r="C287" i="1"/>
  <c r="C286" i="1"/>
  <c r="C277" i="1"/>
  <c r="C276" i="1"/>
  <c r="C272" i="1"/>
  <c r="C285" i="1"/>
  <c r="C275" i="1"/>
  <c r="C283" i="1"/>
  <c r="C282" i="1"/>
  <c r="C274" i="1"/>
  <c r="C281" i="1"/>
  <c r="C279" i="1"/>
  <c r="C284" i="1"/>
  <c r="C273" i="1"/>
  <c r="C278" i="1"/>
  <c r="C280" i="1"/>
  <c r="C268" i="1"/>
  <c r="C271" i="1"/>
  <c r="C270" i="1"/>
  <c r="C267" i="1"/>
  <c r="C266" i="1"/>
  <c r="C269" i="1"/>
  <c r="C265" i="1"/>
  <c r="C262" i="1"/>
  <c r="C259" i="1"/>
  <c r="C261" i="1"/>
  <c r="C264" i="1"/>
  <c r="C260" i="1"/>
  <c r="C263" i="1"/>
  <c r="C238" i="1"/>
  <c r="C246" i="1"/>
  <c r="C245" i="1"/>
  <c r="C240" i="1"/>
  <c r="C237" i="1"/>
  <c r="C244" i="1"/>
  <c r="C233" i="1"/>
  <c r="C236" i="1"/>
  <c r="C243" i="1"/>
  <c r="C232" i="1"/>
  <c r="C251" i="1"/>
  <c r="C235" i="1"/>
  <c r="C242" i="1"/>
  <c r="C250" i="1"/>
  <c r="C249" i="1"/>
  <c r="C258" i="1"/>
  <c r="C257" i="1"/>
  <c r="C256" i="1"/>
  <c r="C255" i="1"/>
  <c r="C254" i="1"/>
  <c r="C253" i="1"/>
  <c r="C247" i="1"/>
  <c r="C234" i="1"/>
  <c r="C241" i="1"/>
  <c r="C239" i="1"/>
  <c r="C231" i="1"/>
  <c r="C248" i="1"/>
  <c r="C252" i="1"/>
  <c r="C230" i="1"/>
  <c r="C229" i="1"/>
  <c r="C225" i="1"/>
  <c r="C228" i="1"/>
  <c r="C226" i="1"/>
  <c r="C227" i="1"/>
  <c r="C224" i="1"/>
  <c r="C223" i="1"/>
  <c r="C222" i="1"/>
  <c r="C221" i="1"/>
  <c r="C220" i="1"/>
  <c r="C219" i="1"/>
  <c r="C218" i="1"/>
  <c r="C216" i="1"/>
  <c r="C217" i="1"/>
  <c r="C215" i="1"/>
  <c r="C212" i="1"/>
  <c r="C214" i="1"/>
  <c r="C211" i="1"/>
  <c r="C213" i="1"/>
  <c r="C210" i="1"/>
  <c r="C209" i="1"/>
  <c r="C208" i="1"/>
  <c r="C206" i="1"/>
  <c r="C207" i="1"/>
  <c r="C205" i="1"/>
  <c r="C204" i="1"/>
  <c r="C198" i="1"/>
  <c r="C203" i="1"/>
  <c r="C202" i="1"/>
  <c r="C201" i="1"/>
  <c r="C200" i="1"/>
  <c r="C199" i="1"/>
  <c r="C195" i="1"/>
  <c r="C197" i="1"/>
  <c r="C196" i="1"/>
  <c r="C194" i="1"/>
  <c r="C192" i="1"/>
  <c r="C193" i="1"/>
  <c r="C191" i="1"/>
  <c r="C190" i="1"/>
  <c r="C186" i="1"/>
  <c r="C189" i="1"/>
  <c r="C182" i="1"/>
  <c r="C188" i="1"/>
  <c r="C181" i="1"/>
  <c r="C185" i="1"/>
  <c r="C187" i="1"/>
  <c r="C184" i="1"/>
  <c r="C183" i="1"/>
  <c r="C180" i="1"/>
  <c r="C178" i="1"/>
  <c r="C179" i="1"/>
  <c r="C177" i="1"/>
  <c r="C175" i="1"/>
  <c r="C176" i="1"/>
  <c r="C174" i="1"/>
  <c r="C173" i="1"/>
  <c r="C170" i="1"/>
  <c r="C172" i="1"/>
  <c r="C171" i="1"/>
  <c r="C165" i="1"/>
  <c r="C169" i="1"/>
  <c r="C168" i="1"/>
  <c r="C166" i="1"/>
  <c r="C164" i="1"/>
  <c r="C167" i="1"/>
  <c r="C161" i="1"/>
  <c r="C163" i="1"/>
  <c r="C162" i="1"/>
  <c r="C160" i="1"/>
  <c r="C157" i="1"/>
  <c r="C159" i="1"/>
  <c r="C158" i="1"/>
  <c r="C156" i="1"/>
  <c r="C154" i="1"/>
  <c r="C155" i="1"/>
  <c r="C153" i="1"/>
  <c r="C152" i="1"/>
  <c r="C149" i="1"/>
  <c r="C151" i="1"/>
  <c r="C150" i="1"/>
  <c r="C148" i="1"/>
  <c r="C147" i="1"/>
  <c r="C146" i="1"/>
  <c r="C145" i="1"/>
  <c r="C140" i="1"/>
  <c r="C144" i="1"/>
  <c r="C142" i="1"/>
  <c r="C143" i="1"/>
  <c r="C141" i="1"/>
  <c r="C139" i="1"/>
  <c r="C136" i="1"/>
  <c r="C138" i="1"/>
  <c r="C135" i="1"/>
  <c r="C137" i="1"/>
  <c r="C134" i="1"/>
  <c r="C126" i="1"/>
  <c r="C129" i="1"/>
  <c r="C125" i="1"/>
  <c r="C133" i="1"/>
  <c r="C132" i="1"/>
  <c r="C131" i="1"/>
  <c r="C128" i="1"/>
  <c r="C124" i="1"/>
  <c r="C127" i="1"/>
  <c r="C130" i="1"/>
  <c r="C123" i="1"/>
  <c r="C122" i="1"/>
  <c r="C119" i="1"/>
  <c r="C121" i="1"/>
  <c r="C120" i="1"/>
  <c r="C118" i="1"/>
  <c r="C114" i="1"/>
  <c r="C117" i="1"/>
  <c r="C116" i="1"/>
  <c r="C112" i="1"/>
  <c r="C113" i="1"/>
  <c r="C115" i="1"/>
  <c r="C111" i="1"/>
  <c r="C109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4" i="1"/>
  <c r="C92" i="1"/>
  <c r="C91" i="1"/>
  <c r="C90" i="1"/>
  <c r="C87" i="1"/>
  <c r="C89" i="1"/>
  <c r="C86" i="1"/>
  <c r="C84" i="1"/>
  <c r="C85" i="1"/>
  <c r="C88" i="1"/>
  <c r="C83" i="1"/>
  <c r="C78" i="1"/>
  <c r="C82" i="1"/>
  <c r="C69" i="1"/>
  <c r="C81" i="1"/>
  <c r="C77" i="1"/>
  <c r="C76" i="1"/>
  <c r="C80" i="1"/>
  <c r="C75" i="1"/>
  <c r="C74" i="1"/>
  <c r="C72" i="1"/>
  <c r="C79" i="1"/>
  <c r="C71" i="1"/>
  <c r="C70" i="1"/>
  <c r="C73" i="1"/>
  <c r="C68" i="1"/>
  <c r="C63" i="1"/>
  <c r="C67" i="1"/>
  <c r="C66" i="1"/>
  <c r="C65" i="1"/>
  <c r="C64" i="1"/>
  <c r="C59" i="1"/>
  <c r="C58" i="1"/>
  <c r="C57" i="1"/>
  <c r="C62" i="1"/>
  <c r="C61" i="1"/>
  <c r="C60" i="1"/>
  <c r="C48" i="1"/>
  <c r="C49" i="1"/>
  <c r="C47" i="1"/>
  <c r="C56" i="1"/>
  <c r="C55" i="1"/>
  <c r="C54" i="1"/>
  <c r="C41" i="1"/>
  <c r="C46" i="1"/>
  <c r="C40" i="1"/>
  <c r="C53" i="1"/>
  <c r="C33" i="1"/>
  <c r="C32" i="1"/>
  <c r="C31" i="1"/>
  <c r="C52" i="1"/>
  <c r="C30" i="1"/>
  <c r="C45" i="1"/>
  <c r="C44" i="1"/>
  <c r="C43" i="1"/>
  <c r="C51" i="1"/>
  <c r="C42" i="1"/>
  <c r="C29" i="1"/>
  <c r="C39" i="1"/>
  <c r="C38" i="1"/>
  <c r="C37" i="1"/>
  <c r="C50" i="1"/>
  <c r="C36" i="1"/>
  <c r="C35" i="1"/>
  <c r="C34" i="1"/>
  <c r="C28" i="1"/>
  <c r="C27" i="1"/>
  <c r="C26" i="1"/>
  <c r="C23" i="1"/>
  <c r="C25" i="1"/>
  <c r="C21" i="1"/>
  <c r="C24" i="1"/>
  <c r="C22" i="1"/>
  <c r="C20" i="1"/>
  <c r="C17" i="1"/>
  <c r="C19" i="1"/>
  <c r="C18" i="1"/>
  <c r="C16" i="1"/>
  <c r="C15" i="1"/>
  <c r="C14" i="1"/>
  <c r="C13" i="1"/>
  <c r="C10" i="1"/>
  <c r="C12" i="1"/>
  <c r="C11" i="1"/>
  <c r="C9" i="1"/>
  <c r="C6" i="1"/>
  <c r="C3" i="1"/>
  <c r="C5" i="1"/>
  <c r="C8" i="1"/>
  <c r="C4" i="1"/>
  <c r="C7" i="1"/>
  <c r="C2" i="1"/>
  <c r="C107" i="2"/>
  <c r="C106" i="2"/>
  <c r="C99" i="2"/>
  <c r="C98" i="2"/>
  <c r="C95" i="2"/>
  <c r="C105" i="2"/>
  <c r="C104" i="2"/>
  <c r="C103" i="2"/>
  <c r="C97" i="2"/>
  <c r="C94" i="2"/>
  <c r="C92" i="2"/>
  <c r="C102" i="2"/>
  <c r="C96" i="2"/>
  <c r="C93" i="2"/>
  <c r="C91" i="2"/>
  <c r="C101" i="2"/>
  <c r="C100" i="2"/>
  <c r="C90" i="2"/>
  <c r="C89" i="2"/>
  <c r="C88" i="2"/>
  <c r="C87" i="2"/>
  <c r="C86" i="2"/>
  <c r="C84" i="2"/>
  <c r="C85" i="2"/>
  <c r="C83" i="2"/>
  <c r="C44" i="2"/>
  <c r="C81" i="2"/>
  <c r="C73" i="2"/>
  <c r="C80" i="2"/>
  <c r="C79" i="2"/>
  <c r="C76" i="2"/>
  <c r="C75" i="2"/>
  <c r="C78" i="2"/>
  <c r="C72" i="2"/>
  <c r="C71" i="2"/>
  <c r="C77" i="2"/>
  <c r="C74" i="2"/>
  <c r="C70" i="2"/>
  <c r="C69" i="2"/>
  <c r="C65" i="2"/>
  <c r="C68" i="2"/>
  <c r="C64" i="2"/>
  <c r="C67" i="2"/>
  <c r="C66" i="2"/>
  <c r="C63" i="2"/>
  <c r="C57" i="2"/>
  <c r="C61" i="2"/>
  <c r="C52" i="2"/>
  <c r="C56" i="2"/>
  <c r="C60" i="2"/>
  <c r="C55" i="2"/>
  <c r="C59" i="2"/>
  <c r="C58" i="2"/>
  <c r="C54" i="2"/>
  <c r="C32" i="2"/>
  <c r="C35" i="2"/>
  <c r="C43" i="2"/>
  <c r="C51" i="2"/>
  <c r="C50" i="2"/>
  <c r="C46" i="2"/>
  <c r="C42" i="2"/>
  <c r="C49" i="2"/>
  <c r="C45" i="2"/>
  <c r="C31" i="2"/>
  <c r="C33" i="2"/>
  <c r="C47" i="2"/>
  <c r="C41" i="2"/>
  <c r="C40" i="2"/>
  <c r="C39" i="2"/>
  <c r="C38" i="2"/>
  <c r="C37" i="2"/>
  <c r="C36" i="2"/>
  <c r="C30" i="2"/>
  <c r="C34" i="2"/>
  <c r="C29" i="2"/>
  <c r="C28" i="2"/>
  <c r="C48" i="2"/>
  <c r="C10" i="2"/>
  <c r="C53" i="2"/>
  <c r="C16" i="2"/>
  <c r="C27" i="2"/>
  <c r="C26" i="2"/>
  <c r="C25" i="2"/>
  <c r="C23" i="2"/>
  <c r="C24" i="2"/>
  <c r="C22" i="2"/>
  <c r="C19" i="2"/>
  <c r="C21" i="2"/>
  <c r="C17" i="2"/>
  <c r="C20" i="2"/>
  <c r="C18" i="2"/>
  <c r="C15" i="2"/>
  <c r="C14" i="2"/>
  <c r="C62" i="2"/>
  <c r="C13" i="2"/>
  <c r="C11" i="2"/>
  <c r="C12" i="2"/>
  <c r="C82" i="2"/>
  <c r="C9" i="2"/>
  <c r="C8" i="2"/>
  <c r="C7" i="2"/>
  <c r="C6" i="2"/>
  <c r="C5" i="2"/>
  <c r="C4" i="2"/>
  <c r="C3" i="2"/>
  <c r="C2" i="2"/>
  <c r="R9" i="3" l="1"/>
  <c r="S85" i="3"/>
  <c r="V218" i="3"/>
  <c r="R297" i="3"/>
  <c r="R268" i="3"/>
  <c r="R232" i="3"/>
  <c r="R211" i="3"/>
  <c r="R196" i="3"/>
  <c r="R168" i="3"/>
  <c r="R139" i="3"/>
  <c r="R110" i="3"/>
  <c r="R81" i="3"/>
  <c r="R45" i="3"/>
  <c r="R24" i="3"/>
  <c r="S292" i="3"/>
  <c r="S192" i="3"/>
  <c r="V266" i="3"/>
  <c r="W4" i="3"/>
  <c r="W10" i="3"/>
  <c r="W16" i="3"/>
  <c r="W22" i="3"/>
  <c r="W28" i="3"/>
  <c r="W34" i="3"/>
  <c r="W40" i="3"/>
  <c r="W46" i="3"/>
  <c r="W52" i="3"/>
  <c r="W58" i="3"/>
  <c r="W64" i="3"/>
  <c r="W70" i="3"/>
  <c r="W76" i="3"/>
  <c r="W82" i="3"/>
  <c r="W88" i="3"/>
  <c r="W94" i="3"/>
  <c r="W100" i="3"/>
  <c r="W106" i="3"/>
  <c r="W112" i="3"/>
  <c r="W5" i="3"/>
  <c r="W11" i="3"/>
  <c r="W17" i="3"/>
  <c r="W23" i="3"/>
  <c r="W29" i="3"/>
  <c r="W35" i="3"/>
  <c r="W41" i="3"/>
  <c r="W47" i="3"/>
  <c r="W53" i="3"/>
  <c r="W59" i="3"/>
  <c r="W65" i="3"/>
  <c r="W71" i="3"/>
  <c r="W77" i="3"/>
  <c r="W83" i="3"/>
  <c r="W89" i="3"/>
  <c r="W95" i="3"/>
  <c r="W101" i="3"/>
  <c r="W107" i="3"/>
  <c r="W113" i="3"/>
  <c r="W119" i="3"/>
  <c r="W125" i="3"/>
  <c r="W131" i="3"/>
  <c r="W137" i="3"/>
  <c r="W143" i="3"/>
  <c r="W149" i="3"/>
  <c r="W155" i="3"/>
  <c r="W161" i="3"/>
  <c r="W167" i="3"/>
  <c r="W173" i="3"/>
  <c r="W179" i="3"/>
  <c r="W185" i="3"/>
  <c r="W191" i="3"/>
  <c r="W197" i="3"/>
  <c r="W203" i="3"/>
  <c r="W209" i="3"/>
  <c r="W215" i="3"/>
  <c r="W221" i="3"/>
  <c r="W227" i="3"/>
  <c r="W233" i="3"/>
  <c r="W239" i="3"/>
  <c r="W245" i="3"/>
  <c r="W251" i="3"/>
  <c r="W257" i="3"/>
  <c r="W263" i="3"/>
  <c r="W269" i="3"/>
  <c r="W275" i="3"/>
  <c r="W281" i="3"/>
  <c r="W287" i="3"/>
  <c r="W293" i="3"/>
  <c r="W299" i="3"/>
  <c r="W13" i="3"/>
  <c r="W21" i="3"/>
  <c r="W31" i="3"/>
  <c r="W39" i="3"/>
  <c r="W49" i="3"/>
  <c r="W57" i="3"/>
  <c r="W67" i="3"/>
  <c r="W75" i="3"/>
  <c r="W85" i="3"/>
  <c r="W93" i="3"/>
  <c r="W103" i="3"/>
  <c r="W111" i="3"/>
  <c r="W120" i="3"/>
  <c r="W127" i="3"/>
  <c r="W134" i="3"/>
  <c r="W141" i="3"/>
  <c r="W148" i="3"/>
  <c r="W156" i="3"/>
  <c r="W163" i="3"/>
  <c r="W170" i="3"/>
  <c r="W177" i="3"/>
  <c r="W184" i="3"/>
  <c r="W192" i="3"/>
  <c r="W199" i="3"/>
  <c r="W206" i="3"/>
  <c r="W213" i="3"/>
  <c r="W220" i="3"/>
  <c r="W228" i="3"/>
  <c r="W235" i="3"/>
  <c r="W242" i="3"/>
  <c r="W249" i="3"/>
  <c r="W256" i="3"/>
  <c r="W264" i="3"/>
  <c r="W271" i="3"/>
  <c r="W278" i="3"/>
  <c r="W285" i="3"/>
  <c r="W292" i="3"/>
  <c r="W3" i="3"/>
  <c r="W6" i="3"/>
  <c r="W14" i="3"/>
  <c r="W24" i="3"/>
  <c r="W32" i="3"/>
  <c r="W42" i="3"/>
  <c r="W50" i="3"/>
  <c r="W60" i="3"/>
  <c r="W68" i="3"/>
  <c r="W78" i="3"/>
  <c r="W86" i="3"/>
  <c r="W96" i="3"/>
  <c r="W104" i="3"/>
  <c r="W114" i="3"/>
  <c r="W121" i="3"/>
  <c r="W128" i="3"/>
  <c r="W135" i="3"/>
  <c r="W142" i="3"/>
  <c r="W150" i="3"/>
  <c r="W157" i="3"/>
  <c r="W164" i="3"/>
  <c r="W171" i="3"/>
  <c r="W178" i="3"/>
  <c r="W186" i="3"/>
  <c r="W193" i="3"/>
  <c r="W200" i="3"/>
  <c r="W207" i="3"/>
  <c r="W214" i="3"/>
  <c r="W222" i="3"/>
  <c r="W229" i="3"/>
  <c r="W236" i="3"/>
  <c r="W243" i="3"/>
  <c r="W250" i="3"/>
  <c r="W258" i="3"/>
  <c r="W265" i="3"/>
  <c r="W272" i="3"/>
  <c r="W279" i="3"/>
  <c r="W286" i="3"/>
  <c r="W294" i="3"/>
  <c r="W7" i="3"/>
  <c r="W15" i="3"/>
  <c r="W25" i="3"/>
  <c r="W33" i="3"/>
  <c r="W43" i="3"/>
  <c r="W51" i="3"/>
  <c r="W61" i="3"/>
  <c r="W69" i="3"/>
  <c r="W79" i="3"/>
  <c r="W87" i="3"/>
  <c r="W97" i="3"/>
  <c r="W105" i="3"/>
  <c r="W115" i="3"/>
  <c r="W122" i="3"/>
  <c r="W129" i="3"/>
  <c r="W136" i="3"/>
  <c r="W144" i="3"/>
  <c r="W151" i="3"/>
  <c r="W158" i="3"/>
  <c r="W165" i="3"/>
  <c r="W172" i="3"/>
  <c r="W180" i="3"/>
  <c r="W187" i="3"/>
  <c r="W194" i="3"/>
  <c r="W201" i="3"/>
  <c r="W208" i="3"/>
  <c r="W216" i="3"/>
  <c r="W223" i="3"/>
  <c r="W230" i="3"/>
  <c r="W237" i="3"/>
  <c r="W244" i="3"/>
  <c r="W252" i="3"/>
  <c r="W259" i="3"/>
  <c r="W266" i="3"/>
  <c r="W273" i="3"/>
  <c r="W280" i="3"/>
  <c r="W288" i="3"/>
  <c r="W295" i="3"/>
  <c r="W8" i="3"/>
  <c r="W18" i="3"/>
  <c r="W26" i="3"/>
  <c r="W36" i="3"/>
  <c r="W44" i="3"/>
  <c r="W54" i="3"/>
  <c r="W62" i="3"/>
  <c r="W72" i="3"/>
  <c r="W80" i="3"/>
  <c r="W90" i="3"/>
  <c r="W98" i="3"/>
  <c r="W108" i="3"/>
  <c r="W116" i="3"/>
  <c r="W123" i="3"/>
  <c r="W130" i="3"/>
  <c r="W138" i="3"/>
  <c r="W145" i="3"/>
  <c r="W152" i="3"/>
  <c r="W159" i="3"/>
  <c r="W166" i="3"/>
  <c r="W174" i="3"/>
  <c r="W181" i="3"/>
  <c r="W188" i="3"/>
  <c r="W195" i="3"/>
  <c r="W202" i="3"/>
  <c r="W210" i="3"/>
  <c r="W217" i="3"/>
  <c r="W224" i="3"/>
  <c r="W231" i="3"/>
  <c r="W238" i="3"/>
  <c r="W246" i="3"/>
  <c r="W253" i="3"/>
  <c r="W260" i="3"/>
  <c r="W267" i="3"/>
  <c r="W274" i="3"/>
  <c r="W282" i="3"/>
  <c r="W289" i="3"/>
  <c r="W296" i="3"/>
  <c r="W9" i="3"/>
  <c r="W37" i="3"/>
  <c r="W63" i="3"/>
  <c r="W91" i="3"/>
  <c r="W117" i="3"/>
  <c r="W139" i="3"/>
  <c r="W160" i="3"/>
  <c r="W182" i="3"/>
  <c r="W204" i="3"/>
  <c r="W12" i="3"/>
  <c r="W38" i="3"/>
  <c r="W66" i="3"/>
  <c r="W92" i="3"/>
  <c r="W118" i="3"/>
  <c r="W140" i="3"/>
  <c r="W162" i="3"/>
  <c r="W183" i="3"/>
  <c r="W19" i="3"/>
  <c r="W45" i="3"/>
  <c r="W73" i="3"/>
  <c r="W99" i="3"/>
  <c r="W124" i="3"/>
  <c r="W146" i="3"/>
  <c r="W168" i="3"/>
  <c r="W189" i="3"/>
  <c r="W211" i="3"/>
  <c r="W232" i="3"/>
  <c r="W254" i="3"/>
  <c r="W276" i="3"/>
  <c r="W297" i="3"/>
  <c r="W56" i="3"/>
  <c r="W110" i="3"/>
  <c r="W154" i="3"/>
  <c r="W198" i="3"/>
  <c r="W226" i="3"/>
  <c r="W255" i="3"/>
  <c r="W283" i="3"/>
  <c r="W20" i="3"/>
  <c r="W74" i="3"/>
  <c r="W126" i="3"/>
  <c r="W169" i="3"/>
  <c r="W205" i="3"/>
  <c r="W234" i="3"/>
  <c r="W261" i="3"/>
  <c r="W284" i="3"/>
  <c r="W27" i="3"/>
  <c r="W81" i="3"/>
  <c r="W132" i="3"/>
  <c r="W175" i="3"/>
  <c r="W212" i="3"/>
  <c r="W240" i="3"/>
  <c r="W262" i="3"/>
  <c r="W290" i="3"/>
  <c r="W30" i="3"/>
  <c r="W84" i="3"/>
  <c r="W133" i="3"/>
  <c r="W176" i="3"/>
  <c r="W218" i="3"/>
  <c r="W241" i="3"/>
  <c r="W268" i="3"/>
  <c r="W291" i="3"/>
  <c r="S9" i="3"/>
  <c r="T9" i="3" s="1"/>
  <c r="U9" i="3" s="1"/>
  <c r="S15" i="3"/>
  <c r="S21" i="3"/>
  <c r="S27" i="3"/>
  <c r="S33" i="3"/>
  <c r="S39" i="3"/>
  <c r="S45" i="3"/>
  <c r="S51" i="3"/>
  <c r="S57" i="3"/>
  <c r="S63" i="3"/>
  <c r="S69" i="3"/>
  <c r="S75" i="3"/>
  <c r="S81" i="3"/>
  <c r="S87" i="3"/>
  <c r="S93" i="3"/>
  <c r="S99" i="3"/>
  <c r="S105" i="3"/>
  <c r="S111" i="3"/>
  <c r="S117" i="3"/>
  <c r="S123" i="3"/>
  <c r="S129" i="3"/>
  <c r="S135" i="3"/>
  <c r="S141" i="3"/>
  <c r="S147" i="3"/>
  <c r="S153" i="3"/>
  <c r="S159" i="3"/>
  <c r="S165" i="3"/>
  <c r="S171" i="3"/>
  <c r="S177" i="3"/>
  <c r="S183" i="3"/>
  <c r="W48" i="3"/>
  <c r="W102" i="3"/>
  <c r="W147" i="3"/>
  <c r="W190" i="3"/>
  <c r="W219" i="3"/>
  <c r="W247" i="3"/>
  <c r="W270" i="3"/>
  <c r="W298" i="3"/>
  <c r="S4" i="3"/>
  <c r="S10" i="3"/>
  <c r="S16" i="3"/>
  <c r="S22" i="3"/>
  <c r="S28" i="3"/>
  <c r="S34" i="3"/>
  <c r="S40" i="3"/>
  <c r="S46" i="3"/>
  <c r="S52" i="3"/>
  <c r="S58" i="3"/>
  <c r="S64" i="3"/>
  <c r="S70" i="3"/>
  <c r="S76" i="3"/>
  <c r="S82" i="3"/>
  <c r="S88" i="3"/>
  <c r="S94" i="3"/>
  <c r="S100" i="3"/>
  <c r="S106" i="3"/>
  <c r="S112" i="3"/>
  <c r="S118" i="3"/>
  <c r="S124" i="3"/>
  <c r="S130" i="3"/>
  <c r="S136" i="3"/>
  <c r="S142" i="3"/>
  <c r="S148" i="3"/>
  <c r="S154" i="3"/>
  <c r="S160" i="3"/>
  <c r="S166" i="3"/>
  <c r="S172" i="3"/>
  <c r="S178" i="3"/>
  <c r="S184" i="3"/>
  <c r="S190" i="3"/>
  <c r="S196" i="3"/>
  <c r="S202" i="3"/>
  <c r="S208" i="3"/>
  <c r="S214" i="3"/>
  <c r="S220" i="3"/>
  <c r="S226" i="3"/>
  <c r="S232" i="3"/>
  <c r="S238" i="3"/>
  <c r="S244" i="3"/>
  <c r="W55" i="3"/>
  <c r="W277" i="3"/>
  <c r="S6" i="3"/>
  <c r="S14" i="3"/>
  <c r="S24" i="3"/>
  <c r="S32" i="3"/>
  <c r="S42" i="3"/>
  <c r="S50" i="3"/>
  <c r="S60" i="3"/>
  <c r="S68" i="3"/>
  <c r="S78" i="3"/>
  <c r="S86" i="3"/>
  <c r="S96" i="3"/>
  <c r="S104" i="3"/>
  <c r="S114" i="3"/>
  <c r="S122" i="3"/>
  <c r="S132" i="3"/>
  <c r="S140" i="3"/>
  <c r="S150" i="3"/>
  <c r="S158" i="3"/>
  <c r="S168" i="3"/>
  <c r="S176" i="3"/>
  <c r="S186" i="3"/>
  <c r="S193" i="3"/>
  <c r="S200" i="3"/>
  <c r="S207" i="3"/>
  <c r="S215" i="3"/>
  <c r="S222" i="3"/>
  <c r="S229" i="3"/>
  <c r="S236" i="3"/>
  <c r="S243" i="3"/>
  <c r="S250" i="3"/>
  <c r="S256" i="3"/>
  <c r="S262" i="3"/>
  <c r="S268" i="3"/>
  <c r="S274" i="3"/>
  <c r="W109" i="3"/>
  <c r="S7" i="3"/>
  <c r="S17" i="3"/>
  <c r="S25" i="3"/>
  <c r="S35" i="3"/>
  <c r="S43" i="3"/>
  <c r="S53" i="3"/>
  <c r="S61" i="3"/>
  <c r="S71" i="3"/>
  <c r="S79" i="3"/>
  <c r="S89" i="3"/>
  <c r="S97" i="3"/>
  <c r="S107" i="3"/>
  <c r="S115" i="3"/>
  <c r="S125" i="3"/>
  <c r="S133" i="3"/>
  <c r="S143" i="3"/>
  <c r="S151" i="3"/>
  <c r="S161" i="3"/>
  <c r="S169" i="3"/>
  <c r="S179" i="3"/>
  <c r="S187" i="3"/>
  <c r="S194" i="3"/>
  <c r="S201" i="3"/>
  <c r="S209" i="3"/>
  <c r="S216" i="3"/>
  <c r="S223" i="3"/>
  <c r="S230" i="3"/>
  <c r="S237" i="3"/>
  <c r="S245" i="3"/>
  <c r="S251" i="3"/>
  <c r="S257" i="3"/>
  <c r="S263" i="3"/>
  <c r="S269" i="3"/>
  <c r="S275" i="3"/>
  <c r="W153" i="3"/>
  <c r="S8" i="3"/>
  <c r="S18" i="3"/>
  <c r="S26" i="3"/>
  <c r="S36" i="3"/>
  <c r="S44" i="3"/>
  <c r="S54" i="3"/>
  <c r="S62" i="3"/>
  <c r="S72" i="3"/>
  <c r="S80" i="3"/>
  <c r="S90" i="3"/>
  <c r="S98" i="3"/>
  <c r="S108" i="3"/>
  <c r="S116" i="3"/>
  <c r="S126" i="3"/>
  <c r="S134" i="3"/>
  <c r="S144" i="3"/>
  <c r="S152" i="3"/>
  <c r="S162" i="3"/>
  <c r="S170" i="3"/>
  <c r="S180" i="3"/>
  <c r="S188" i="3"/>
  <c r="S195" i="3"/>
  <c r="S203" i="3"/>
  <c r="S210" i="3"/>
  <c r="S217" i="3"/>
  <c r="S224" i="3"/>
  <c r="S231" i="3"/>
  <c r="S239" i="3"/>
  <c r="S246" i="3"/>
  <c r="S252" i="3"/>
  <c r="S258" i="3"/>
  <c r="S264" i="3"/>
  <c r="S270" i="3"/>
  <c r="S276" i="3"/>
  <c r="W196" i="3"/>
  <c r="S11" i="3"/>
  <c r="S19" i="3"/>
  <c r="S29" i="3"/>
  <c r="S37" i="3"/>
  <c r="S47" i="3"/>
  <c r="S55" i="3"/>
  <c r="S65" i="3"/>
  <c r="S73" i="3"/>
  <c r="S83" i="3"/>
  <c r="S91" i="3"/>
  <c r="S101" i="3"/>
  <c r="S109" i="3"/>
  <c r="S119" i="3"/>
  <c r="S127" i="3"/>
  <c r="S137" i="3"/>
  <c r="S145" i="3"/>
  <c r="S155" i="3"/>
  <c r="S163" i="3"/>
  <c r="S173" i="3"/>
  <c r="S181" i="3"/>
  <c r="S189" i="3"/>
  <c r="S197" i="3"/>
  <c r="S204" i="3"/>
  <c r="S211" i="3"/>
  <c r="S218" i="3"/>
  <c r="S225" i="3"/>
  <c r="S233" i="3"/>
  <c r="S240" i="3"/>
  <c r="S247" i="3"/>
  <c r="S253" i="3"/>
  <c r="S259" i="3"/>
  <c r="S265" i="3"/>
  <c r="S271" i="3"/>
  <c r="S277" i="3"/>
  <c r="W225" i="3"/>
  <c r="S12" i="3"/>
  <c r="S20" i="3"/>
  <c r="S30" i="3"/>
  <c r="S38" i="3"/>
  <c r="S48" i="3"/>
  <c r="S56" i="3"/>
  <c r="S66" i="3"/>
  <c r="S74" i="3"/>
  <c r="S84" i="3"/>
  <c r="S92" i="3"/>
  <c r="S102" i="3"/>
  <c r="S110" i="3"/>
  <c r="S120" i="3"/>
  <c r="S128" i="3"/>
  <c r="S138" i="3"/>
  <c r="S146" i="3"/>
  <c r="S156" i="3"/>
  <c r="S164" i="3"/>
  <c r="S174" i="3"/>
  <c r="S182" i="3"/>
  <c r="S191" i="3"/>
  <c r="S198" i="3"/>
  <c r="S205" i="3"/>
  <c r="S212" i="3"/>
  <c r="S219" i="3"/>
  <c r="S227" i="3"/>
  <c r="S234" i="3"/>
  <c r="S241" i="3"/>
  <c r="S248" i="3"/>
  <c r="S254" i="3"/>
  <c r="S260" i="3"/>
  <c r="S266" i="3"/>
  <c r="S272" i="3"/>
  <c r="S278" i="3"/>
  <c r="S284" i="3"/>
  <c r="S290" i="3"/>
  <c r="S296" i="3"/>
  <c r="R296" i="3"/>
  <c r="R289" i="3"/>
  <c r="R282" i="3"/>
  <c r="R274" i="3"/>
  <c r="R267" i="3"/>
  <c r="R260" i="3"/>
  <c r="T260" i="3" s="1"/>
  <c r="U260" i="3" s="1"/>
  <c r="R253" i="3"/>
  <c r="T253" i="3" s="1"/>
  <c r="U253" i="3" s="1"/>
  <c r="R246" i="3"/>
  <c r="R238" i="3"/>
  <c r="R231" i="3"/>
  <c r="T231" i="3" s="1"/>
  <c r="U231" i="3" s="1"/>
  <c r="R224" i="3"/>
  <c r="R217" i="3"/>
  <c r="R210" i="3"/>
  <c r="T210" i="3" s="1"/>
  <c r="U210" i="3" s="1"/>
  <c r="R202" i="3"/>
  <c r="R195" i="3"/>
  <c r="R188" i="3"/>
  <c r="T188" i="3" s="1"/>
  <c r="U188" i="3" s="1"/>
  <c r="R181" i="3"/>
  <c r="R174" i="3"/>
  <c r="T174" i="3" s="1"/>
  <c r="U174" i="3" s="1"/>
  <c r="R166" i="3"/>
  <c r="T166" i="3" s="1"/>
  <c r="U166" i="3" s="1"/>
  <c r="R159" i="3"/>
  <c r="T159" i="3" s="1"/>
  <c r="U159" i="3" s="1"/>
  <c r="R152" i="3"/>
  <c r="R145" i="3"/>
  <c r="T145" i="3" s="1"/>
  <c r="U145" i="3" s="1"/>
  <c r="R138" i="3"/>
  <c r="R130" i="3"/>
  <c r="T130" i="3" s="1"/>
  <c r="U130" i="3" s="1"/>
  <c r="R123" i="3"/>
  <c r="R116" i="3"/>
  <c r="T116" i="3" s="1"/>
  <c r="U116" i="3" s="1"/>
  <c r="R109" i="3"/>
  <c r="R102" i="3"/>
  <c r="T102" i="3" s="1"/>
  <c r="U102" i="3" s="1"/>
  <c r="R94" i="3"/>
  <c r="R87" i="3"/>
  <c r="R80" i="3"/>
  <c r="R73" i="3"/>
  <c r="T73" i="3" s="1"/>
  <c r="U73" i="3" s="1"/>
  <c r="R66" i="3"/>
  <c r="R58" i="3"/>
  <c r="R51" i="3"/>
  <c r="R44" i="3"/>
  <c r="T44" i="3" s="1"/>
  <c r="U44" i="3" s="1"/>
  <c r="R37" i="3"/>
  <c r="R30" i="3"/>
  <c r="T30" i="3" s="1"/>
  <c r="U30" i="3" s="1"/>
  <c r="R22" i="3"/>
  <c r="R15" i="3"/>
  <c r="T15" i="3" s="1"/>
  <c r="U15" i="3" s="1"/>
  <c r="R8" i="3"/>
  <c r="S298" i="3"/>
  <c r="S291" i="3"/>
  <c r="S283" i="3"/>
  <c r="S267" i="3"/>
  <c r="S228" i="3"/>
  <c r="S185" i="3"/>
  <c r="S131" i="3"/>
  <c r="S77" i="3"/>
  <c r="S23" i="3"/>
  <c r="V248" i="3"/>
  <c r="R290" i="3"/>
  <c r="R261" i="3"/>
  <c r="R240" i="3"/>
  <c r="R204" i="3"/>
  <c r="T204" i="3" s="1"/>
  <c r="U204" i="3" s="1"/>
  <c r="R175" i="3"/>
  <c r="R146" i="3"/>
  <c r="T146" i="3" s="1"/>
  <c r="U146" i="3" s="1"/>
  <c r="R117" i="3"/>
  <c r="R88" i="3"/>
  <c r="T88" i="3" s="1"/>
  <c r="U88" i="3" s="1"/>
  <c r="R67" i="3"/>
  <c r="R38" i="3"/>
  <c r="R16" i="3"/>
  <c r="T16" i="3" s="1"/>
  <c r="U16" i="3" s="1"/>
  <c r="S285" i="3"/>
  <c r="S139" i="3"/>
  <c r="R295" i="3"/>
  <c r="R288" i="3"/>
  <c r="R280" i="3"/>
  <c r="R273" i="3"/>
  <c r="R266" i="3"/>
  <c r="R259" i="3"/>
  <c r="R252" i="3"/>
  <c r="R244" i="3"/>
  <c r="R237" i="3"/>
  <c r="T237" i="3" s="1"/>
  <c r="U237" i="3" s="1"/>
  <c r="R230" i="3"/>
  <c r="T230" i="3" s="1"/>
  <c r="U230" i="3" s="1"/>
  <c r="R223" i="3"/>
  <c r="R216" i="3"/>
  <c r="R208" i="3"/>
  <c r="R201" i="3"/>
  <c r="R194" i="3"/>
  <c r="T194" i="3" s="1"/>
  <c r="U194" i="3" s="1"/>
  <c r="R187" i="3"/>
  <c r="T187" i="3" s="1"/>
  <c r="U187" i="3" s="1"/>
  <c r="R180" i="3"/>
  <c r="T180" i="3" s="1"/>
  <c r="U180" i="3" s="1"/>
  <c r="R172" i="3"/>
  <c r="R165" i="3"/>
  <c r="R158" i="3"/>
  <c r="R151" i="3"/>
  <c r="T151" i="3" s="1"/>
  <c r="U151" i="3" s="1"/>
  <c r="R144" i="3"/>
  <c r="T144" i="3" s="1"/>
  <c r="U144" i="3" s="1"/>
  <c r="R136" i="3"/>
  <c r="R129" i="3"/>
  <c r="R122" i="3"/>
  <c r="T122" i="3" s="1"/>
  <c r="U122" i="3" s="1"/>
  <c r="R115" i="3"/>
  <c r="R108" i="3"/>
  <c r="T108" i="3" s="1"/>
  <c r="U108" i="3" s="1"/>
  <c r="R100" i="3"/>
  <c r="R93" i="3"/>
  <c r="T93" i="3" s="1"/>
  <c r="U93" i="3" s="1"/>
  <c r="R86" i="3"/>
  <c r="R79" i="3"/>
  <c r="T79" i="3" s="1"/>
  <c r="U79" i="3" s="1"/>
  <c r="R72" i="3"/>
  <c r="R64" i="3"/>
  <c r="T64" i="3" s="1"/>
  <c r="U64" i="3" s="1"/>
  <c r="R57" i="3"/>
  <c r="R50" i="3"/>
  <c r="T50" i="3" s="1"/>
  <c r="U50" i="3" s="1"/>
  <c r="R43" i="3"/>
  <c r="R36" i="3"/>
  <c r="T36" i="3" s="1"/>
  <c r="U36" i="3" s="1"/>
  <c r="R28" i="3"/>
  <c r="R21" i="3"/>
  <c r="R14" i="3"/>
  <c r="T14" i="3" s="1"/>
  <c r="U14" i="3" s="1"/>
  <c r="R7" i="3"/>
  <c r="T7" i="3" s="1"/>
  <c r="U7" i="3" s="1"/>
  <c r="S297" i="3"/>
  <c r="S289" i="3"/>
  <c r="S282" i="3"/>
  <c r="S261" i="3"/>
  <c r="S221" i="3"/>
  <c r="S175" i="3"/>
  <c r="S121" i="3"/>
  <c r="S67" i="3"/>
  <c r="S13" i="3"/>
  <c r="R276" i="3"/>
  <c r="T276" i="3" s="1"/>
  <c r="U276" i="3" s="1"/>
  <c r="R247" i="3"/>
  <c r="R225" i="3"/>
  <c r="R189" i="3"/>
  <c r="R160" i="3"/>
  <c r="T160" i="3" s="1"/>
  <c r="U160" i="3" s="1"/>
  <c r="R132" i="3"/>
  <c r="T132" i="3" s="1"/>
  <c r="U132" i="3" s="1"/>
  <c r="R103" i="3"/>
  <c r="R74" i="3"/>
  <c r="R60" i="3"/>
  <c r="R31" i="3"/>
  <c r="S299" i="3"/>
  <c r="S235" i="3"/>
  <c r="S31" i="3"/>
  <c r="V8" i="3"/>
  <c r="V14" i="3"/>
  <c r="V20" i="3"/>
  <c r="V26" i="3"/>
  <c r="V32" i="3"/>
  <c r="V38" i="3"/>
  <c r="V44" i="3"/>
  <c r="V50" i="3"/>
  <c r="V56" i="3"/>
  <c r="V62" i="3"/>
  <c r="V68" i="3"/>
  <c r="V74" i="3"/>
  <c r="V80" i="3"/>
  <c r="V86" i="3"/>
  <c r="V92" i="3"/>
  <c r="V98" i="3"/>
  <c r="V104" i="3"/>
  <c r="V110" i="3"/>
  <c r="V116" i="3"/>
  <c r="V122" i="3"/>
  <c r="V128" i="3"/>
  <c r="V134" i="3"/>
  <c r="V140" i="3"/>
  <c r="V146" i="3"/>
  <c r="V152" i="3"/>
  <c r="V158" i="3"/>
  <c r="V164" i="3"/>
  <c r="V170" i="3"/>
  <c r="V176" i="3"/>
  <c r="V182" i="3"/>
  <c r="V188" i="3"/>
  <c r="V194" i="3"/>
  <c r="V200" i="3"/>
  <c r="V206" i="3"/>
  <c r="V10" i="3"/>
  <c r="V17" i="3"/>
  <c r="V24" i="3"/>
  <c r="V31" i="3"/>
  <c r="V39" i="3"/>
  <c r="V4" i="3"/>
  <c r="V11" i="3"/>
  <c r="V18" i="3"/>
  <c r="V25" i="3"/>
  <c r="V33" i="3"/>
  <c r="V40" i="3"/>
  <c r="V47" i="3"/>
  <c r="V54" i="3"/>
  <c r="V61" i="3"/>
  <c r="V69" i="3"/>
  <c r="V76" i="3"/>
  <c r="V83" i="3"/>
  <c r="V90" i="3"/>
  <c r="V97" i="3"/>
  <c r="V105" i="3"/>
  <c r="V112" i="3"/>
  <c r="V119" i="3"/>
  <c r="V5" i="3"/>
  <c r="V12" i="3"/>
  <c r="V19" i="3"/>
  <c r="V27" i="3"/>
  <c r="V34" i="3"/>
  <c r="V41" i="3"/>
  <c r="V48" i="3"/>
  <c r="V55" i="3"/>
  <c r="V63" i="3"/>
  <c r="V70" i="3"/>
  <c r="V77" i="3"/>
  <c r="V84" i="3"/>
  <c r="V91" i="3"/>
  <c r="V6" i="3"/>
  <c r="V13" i="3"/>
  <c r="V21" i="3"/>
  <c r="V28" i="3"/>
  <c r="V35" i="3"/>
  <c r="V42" i="3"/>
  <c r="V49" i="3"/>
  <c r="V57" i="3"/>
  <c r="V64" i="3"/>
  <c r="V71" i="3"/>
  <c r="V78" i="3"/>
  <c r="V85" i="3"/>
  <c r="V93" i="3"/>
  <c r="V100" i="3"/>
  <c r="V107" i="3"/>
  <c r="V114" i="3"/>
  <c r="V121" i="3"/>
  <c r="V129" i="3"/>
  <c r="V136" i="3"/>
  <c r="V143" i="3"/>
  <c r="V150" i="3"/>
  <c r="V157" i="3"/>
  <c r="V165" i="3"/>
  <c r="V172" i="3"/>
  <c r="V179" i="3"/>
  <c r="V186" i="3"/>
  <c r="V193" i="3"/>
  <c r="V201" i="3"/>
  <c r="V208" i="3"/>
  <c r="V214" i="3"/>
  <c r="V220" i="3"/>
  <c r="V226" i="3"/>
  <c r="V232" i="3"/>
  <c r="V238" i="3"/>
  <c r="V244" i="3"/>
  <c r="V250" i="3"/>
  <c r="V256" i="3"/>
  <c r="V262" i="3"/>
  <c r="V268" i="3"/>
  <c r="V274" i="3"/>
  <c r="V280" i="3"/>
  <c r="V286" i="3"/>
  <c r="V292" i="3"/>
  <c r="V298" i="3"/>
  <c r="V22" i="3"/>
  <c r="V43" i="3"/>
  <c r="V58" i="3"/>
  <c r="V72" i="3"/>
  <c r="V87" i="3"/>
  <c r="V99" i="3"/>
  <c r="V109" i="3"/>
  <c r="V120" i="3"/>
  <c r="V130" i="3"/>
  <c r="V138" i="3"/>
  <c r="V147" i="3"/>
  <c r="V155" i="3"/>
  <c r="V163" i="3"/>
  <c r="V173" i="3"/>
  <c r="V181" i="3"/>
  <c r="V190" i="3"/>
  <c r="V198" i="3"/>
  <c r="V207" i="3"/>
  <c r="V215" i="3"/>
  <c r="V222" i="3"/>
  <c r="V229" i="3"/>
  <c r="V236" i="3"/>
  <c r="V243" i="3"/>
  <c r="V251" i="3"/>
  <c r="V258" i="3"/>
  <c r="V265" i="3"/>
  <c r="V272" i="3"/>
  <c r="V279" i="3"/>
  <c r="V287" i="3"/>
  <c r="V294" i="3"/>
  <c r="V9" i="3"/>
  <c r="V36" i="3"/>
  <c r="V53" i="3"/>
  <c r="V73" i="3"/>
  <c r="V89" i="3"/>
  <c r="V103" i="3"/>
  <c r="V117" i="3"/>
  <c r="V127" i="3"/>
  <c r="V139" i="3"/>
  <c r="V149" i="3"/>
  <c r="V160" i="3"/>
  <c r="V169" i="3"/>
  <c r="V180" i="3"/>
  <c r="V191" i="3"/>
  <c r="V202" i="3"/>
  <c r="V211" i="3"/>
  <c r="V219" i="3"/>
  <c r="V228" i="3"/>
  <c r="V237" i="3"/>
  <c r="V246" i="3"/>
  <c r="V254" i="3"/>
  <c r="V263" i="3"/>
  <c r="V271" i="3"/>
  <c r="V281" i="3"/>
  <c r="V289" i="3"/>
  <c r="V297" i="3"/>
  <c r="V15" i="3"/>
  <c r="V37" i="3"/>
  <c r="V59" i="3"/>
  <c r="V75" i="3"/>
  <c r="V94" i="3"/>
  <c r="V106" i="3"/>
  <c r="V118" i="3"/>
  <c r="V131" i="3"/>
  <c r="V141" i="3"/>
  <c r="V151" i="3"/>
  <c r="V161" i="3"/>
  <c r="V171" i="3"/>
  <c r="V183" i="3"/>
  <c r="V192" i="3"/>
  <c r="V203" i="3"/>
  <c r="V212" i="3"/>
  <c r="V221" i="3"/>
  <c r="V230" i="3"/>
  <c r="V239" i="3"/>
  <c r="V16" i="3"/>
  <c r="V45" i="3"/>
  <c r="V60" i="3"/>
  <c r="V79" i="3"/>
  <c r="V95" i="3"/>
  <c r="V108" i="3"/>
  <c r="V123" i="3"/>
  <c r="V132" i="3"/>
  <c r="V142" i="3"/>
  <c r="V153" i="3"/>
  <c r="V162" i="3"/>
  <c r="V174" i="3"/>
  <c r="V184" i="3"/>
  <c r="V195" i="3"/>
  <c r="V204" i="3"/>
  <c r="V213" i="3"/>
  <c r="V223" i="3"/>
  <c r="V231" i="3"/>
  <c r="V23" i="3"/>
  <c r="V46" i="3"/>
  <c r="V65" i="3"/>
  <c r="V81" i="3"/>
  <c r="V96" i="3"/>
  <c r="V111" i="3"/>
  <c r="V124" i="3"/>
  <c r="V133" i="3"/>
  <c r="V144" i="3"/>
  <c r="V154" i="3"/>
  <c r="V166" i="3"/>
  <c r="V175" i="3"/>
  <c r="V185" i="3"/>
  <c r="V196" i="3"/>
  <c r="V205" i="3"/>
  <c r="V216" i="3"/>
  <c r="V224" i="3"/>
  <c r="V233" i="3"/>
  <c r="V241" i="3"/>
  <c r="V249" i="3"/>
  <c r="V259" i="3"/>
  <c r="V267" i="3"/>
  <c r="V276" i="3"/>
  <c r="V284" i="3"/>
  <c r="V293" i="3"/>
  <c r="V29" i="3"/>
  <c r="V51" i="3"/>
  <c r="V66" i="3"/>
  <c r="V82" i="3"/>
  <c r="V101" i="3"/>
  <c r="V113" i="3"/>
  <c r="V125" i="3"/>
  <c r="V135" i="3"/>
  <c r="V145" i="3"/>
  <c r="V156" i="3"/>
  <c r="V167" i="3"/>
  <c r="V177" i="3"/>
  <c r="V187" i="3"/>
  <c r="V197" i="3"/>
  <c r="V209" i="3"/>
  <c r="V217" i="3"/>
  <c r="V225" i="3"/>
  <c r="V234" i="3"/>
  <c r="V242" i="3"/>
  <c r="V252" i="3"/>
  <c r="V260" i="3"/>
  <c r="V269" i="3"/>
  <c r="V277" i="3"/>
  <c r="V285" i="3"/>
  <c r="V295" i="3"/>
  <c r="V102" i="3"/>
  <c r="V168" i="3"/>
  <c r="V227" i="3"/>
  <c r="V253" i="3"/>
  <c r="V270" i="3"/>
  <c r="V288" i="3"/>
  <c r="V7" i="3"/>
  <c r="V115" i="3"/>
  <c r="V178" i="3"/>
  <c r="V235" i="3"/>
  <c r="V255" i="3"/>
  <c r="V273" i="3"/>
  <c r="V290" i="3"/>
  <c r="V30" i="3"/>
  <c r="V126" i="3"/>
  <c r="V189" i="3"/>
  <c r="V240" i="3"/>
  <c r="V257" i="3"/>
  <c r="V275" i="3"/>
  <c r="V291" i="3"/>
  <c r="V52" i="3"/>
  <c r="V137" i="3"/>
  <c r="V199" i="3"/>
  <c r="V245" i="3"/>
  <c r="V261" i="3"/>
  <c r="V278" i="3"/>
  <c r="V296" i="3"/>
  <c r="V67" i="3"/>
  <c r="V148" i="3"/>
  <c r="V210" i="3"/>
  <c r="V247" i="3"/>
  <c r="V264" i="3"/>
  <c r="V282" i="3"/>
  <c r="V299" i="3"/>
  <c r="R5" i="3"/>
  <c r="R11" i="3"/>
  <c r="R17" i="3"/>
  <c r="R23" i="3"/>
  <c r="R29" i="3"/>
  <c r="R35" i="3"/>
  <c r="R41" i="3"/>
  <c r="R47" i="3"/>
  <c r="T47" i="3" s="1"/>
  <c r="U47" i="3" s="1"/>
  <c r="R53" i="3"/>
  <c r="R59" i="3"/>
  <c r="R65" i="3"/>
  <c r="R71" i="3"/>
  <c r="R77" i="3"/>
  <c r="R83" i="3"/>
  <c r="R89" i="3"/>
  <c r="T89" i="3" s="1"/>
  <c r="U89" i="3" s="1"/>
  <c r="R95" i="3"/>
  <c r="R101" i="3"/>
  <c r="T101" i="3" s="1"/>
  <c r="U101" i="3" s="1"/>
  <c r="R107" i="3"/>
  <c r="R113" i="3"/>
  <c r="R119" i="3"/>
  <c r="R125" i="3"/>
  <c r="R131" i="3"/>
  <c r="T131" i="3" s="1"/>
  <c r="U131" i="3" s="1"/>
  <c r="R137" i="3"/>
  <c r="R143" i="3"/>
  <c r="R149" i="3"/>
  <c r="R155" i="3"/>
  <c r="T155" i="3" s="1"/>
  <c r="U155" i="3" s="1"/>
  <c r="R161" i="3"/>
  <c r="R167" i="3"/>
  <c r="R173" i="3"/>
  <c r="R179" i="3"/>
  <c r="R185" i="3"/>
  <c r="T185" i="3" s="1"/>
  <c r="U185" i="3" s="1"/>
  <c r="R191" i="3"/>
  <c r="R197" i="3"/>
  <c r="R203" i="3"/>
  <c r="T203" i="3" s="1"/>
  <c r="U203" i="3" s="1"/>
  <c r="R209" i="3"/>
  <c r="T209" i="3" s="1"/>
  <c r="U209" i="3" s="1"/>
  <c r="R215" i="3"/>
  <c r="R221" i="3"/>
  <c r="T221" i="3" s="1"/>
  <c r="U221" i="3" s="1"/>
  <c r="R227" i="3"/>
  <c r="R233" i="3"/>
  <c r="R239" i="3"/>
  <c r="T239" i="3" s="1"/>
  <c r="U239" i="3" s="1"/>
  <c r="R245" i="3"/>
  <c r="R251" i="3"/>
  <c r="R257" i="3"/>
  <c r="R263" i="3"/>
  <c r="R269" i="3"/>
  <c r="T269" i="3" s="1"/>
  <c r="U269" i="3" s="1"/>
  <c r="R275" i="3"/>
  <c r="T275" i="3" s="1"/>
  <c r="U275" i="3" s="1"/>
  <c r="R281" i="3"/>
  <c r="R287" i="3"/>
  <c r="R293" i="3"/>
  <c r="R299" i="3"/>
  <c r="T299" i="3" s="1"/>
  <c r="U299" i="3" s="1"/>
  <c r="R294" i="3"/>
  <c r="R286" i="3"/>
  <c r="R279" i="3"/>
  <c r="R272" i="3"/>
  <c r="R265" i="3"/>
  <c r="T265" i="3" s="1"/>
  <c r="U265" i="3" s="1"/>
  <c r="R258" i="3"/>
  <c r="R250" i="3"/>
  <c r="R243" i="3"/>
  <c r="R236" i="3"/>
  <c r="R229" i="3"/>
  <c r="R222" i="3"/>
  <c r="T222" i="3" s="1"/>
  <c r="U222" i="3" s="1"/>
  <c r="R214" i="3"/>
  <c r="R207" i="3"/>
  <c r="R200" i="3"/>
  <c r="R193" i="3"/>
  <c r="R186" i="3"/>
  <c r="R178" i="3"/>
  <c r="T178" i="3" s="1"/>
  <c r="U178" i="3" s="1"/>
  <c r="R171" i="3"/>
  <c r="R164" i="3"/>
  <c r="T164" i="3" s="1"/>
  <c r="U164" i="3" s="1"/>
  <c r="R157" i="3"/>
  <c r="R150" i="3"/>
  <c r="T150" i="3" s="1"/>
  <c r="U150" i="3" s="1"/>
  <c r="R142" i="3"/>
  <c r="R135" i="3"/>
  <c r="T135" i="3" s="1"/>
  <c r="U135" i="3" s="1"/>
  <c r="R128" i="3"/>
  <c r="R121" i="3"/>
  <c r="R114" i="3"/>
  <c r="R106" i="3"/>
  <c r="T106" i="3" s="1"/>
  <c r="U106" i="3" s="1"/>
  <c r="R99" i="3"/>
  <c r="R92" i="3"/>
  <c r="R85" i="3"/>
  <c r="T85" i="3" s="1"/>
  <c r="U85" i="3" s="1"/>
  <c r="R78" i="3"/>
  <c r="T78" i="3" s="1"/>
  <c r="U78" i="3" s="1"/>
  <c r="R70" i="3"/>
  <c r="R63" i="3"/>
  <c r="R56" i="3"/>
  <c r="T56" i="3" s="1"/>
  <c r="U56" i="3" s="1"/>
  <c r="R49" i="3"/>
  <c r="R42" i="3"/>
  <c r="R34" i="3"/>
  <c r="R27" i="3"/>
  <c r="R20" i="3"/>
  <c r="R13" i="3"/>
  <c r="R6" i="3"/>
  <c r="T6" i="3" s="1"/>
  <c r="U6" i="3" s="1"/>
  <c r="S295" i="3"/>
  <c r="S288" i="3"/>
  <c r="S281" i="3"/>
  <c r="S255" i="3"/>
  <c r="S213" i="3"/>
  <c r="S167" i="3"/>
  <c r="S113" i="3"/>
  <c r="S59" i="3"/>
  <c r="S5" i="3"/>
  <c r="V159" i="3"/>
  <c r="R283" i="3"/>
  <c r="R254" i="3"/>
  <c r="T254" i="3" s="1"/>
  <c r="U254" i="3" s="1"/>
  <c r="R218" i="3"/>
  <c r="R182" i="3"/>
  <c r="R153" i="3"/>
  <c r="T153" i="3" s="1"/>
  <c r="U153" i="3" s="1"/>
  <c r="R124" i="3"/>
  <c r="T124" i="3" s="1"/>
  <c r="U124" i="3" s="1"/>
  <c r="R96" i="3"/>
  <c r="R52" i="3"/>
  <c r="T52" i="3" s="1"/>
  <c r="U52" i="3" s="1"/>
  <c r="S273" i="3"/>
  <c r="R3" i="3"/>
  <c r="R292" i="3"/>
  <c r="R285" i="3"/>
  <c r="R278" i="3"/>
  <c r="T278" i="3" s="1"/>
  <c r="U278" i="3" s="1"/>
  <c r="R271" i="3"/>
  <c r="R264" i="3"/>
  <c r="T264" i="3" s="1"/>
  <c r="U264" i="3" s="1"/>
  <c r="R256" i="3"/>
  <c r="R249" i="3"/>
  <c r="R242" i="3"/>
  <c r="R235" i="3"/>
  <c r="R228" i="3"/>
  <c r="T228" i="3" s="1"/>
  <c r="U228" i="3" s="1"/>
  <c r="R220" i="3"/>
  <c r="T220" i="3" s="1"/>
  <c r="U220" i="3" s="1"/>
  <c r="R213" i="3"/>
  <c r="R206" i="3"/>
  <c r="R199" i="3"/>
  <c r="R192" i="3"/>
  <c r="T192" i="3" s="1"/>
  <c r="U192" i="3" s="1"/>
  <c r="R184" i="3"/>
  <c r="T184" i="3" s="1"/>
  <c r="U184" i="3" s="1"/>
  <c r="R177" i="3"/>
  <c r="T177" i="3" s="1"/>
  <c r="U177" i="3" s="1"/>
  <c r="R170" i="3"/>
  <c r="R163" i="3"/>
  <c r="T163" i="3" s="1"/>
  <c r="U163" i="3" s="1"/>
  <c r="R156" i="3"/>
  <c r="R148" i="3"/>
  <c r="T148" i="3" s="1"/>
  <c r="U148" i="3" s="1"/>
  <c r="R141" i="3"/>
  <c r="T141" i="3" s="1"/>
  <c r="U141" i="3" s="1"/>
  <c r="R134" i="3"/>
  <c r="R127" i="3"/>
  <c r="R120" i="3"/>
  <c r="T120" i="3" s="1"/>
  <c r="U120" i="3" s="1"/>
  <c r="R112" i="3"/>
  <c r="R105" i="3"/>
  <c r="T105" i="3" s="1"/>
  <c r="U105" i="3" s="1"/>
  <c r="R98" i="3"/>
  <c r="R91" i="3"/>
  <c r="R84" i="3"/>
  <c r="R76" i="3"/>
  <c r="R69" i="3"/>
  <c r="T69" i="3" s="1"/>
  <c r="U69" i="3" s="1"/>
  <c r="R62" i="3"/>
  <c r="R55" i="3"/>
  <c r="R48" i="3"/>
  <c r="R40" i="3"/>
  <c r="R33" i="3"/>
  <c r="T33" i="3" s="1"/>
  <c r="U33" i="3" s="1"/>
  <c r="R26" i="3"/>
  <c r="R19" i="3"/>
  <c r="R12" i="3"/>
  <c r="R4" i="3"/>
  <c r="T4" i="3" s="1"/>
  <c r="U4" i="3" s="1"/>
  <c r="S294" i="3"/>
  <c r="S287" i="3"/>
  <c r="S280" i="3"/>
  <c r="S249" i="3"/>
  <c r="S206" i="3"/>
  <c r="S157" i="3"/>
  <c r="S103" i="3"/>
  <c r="S49" i="3"/>
  <c r="V3" i="3"/>
  <c r="V88" i="3"/>
  <c r="R298" i="3"/>
  <c r="R291" i="3"/>
  <c r="R284" i="3"/>
  <c r="R277" i="3"/>
  <c r="R270" i="3"/>
  <c r="R262" i="3"/>
  <c r="T262" i="3" s="1"/>
  <c r="U262" i="3" s="1"/>
  <c r="R255" i="3"/>
  <c r="R248" i="3"/>
  <c r="R241" i="3"/>
  <c r="R234" i="3"/>
  <c r="R226" i="3"/>
  <c r="R219" i="3"/>
  <c r="R212" i="3"/>
  <c r="T212" i="3" s="1"/>
  <c r="U212" i="3" s="1"/>
  <c r="R205" i="3"/>
  <c r="R198" i="3"/>
  <c r="R190" i="3"/>
  <c r="R183" i="3"/>
  <c r="R176" i="3"/>
  <c r="T176" i="3" s="1"/>
  <c r="U176" i="3" s="1"/>
  <c r="R169" i="3"/>
  <c r="T169" i="3" s="1"/>
  <c r="U169" i="3" s="1"/>
  <c r="R162" i="3"/>
  <c r="R154" i="3"/>
  <c r="R147" i="3"/>
  <c r="T147" i="3" s="1"/>
  <c r="U147" i="3" s="1"/>
  <c r="R140" i="3"/>
  <c r="R133" i="3"/>
  <c r="T133" i="3" s="1"/>
  <c r="U133" i="3" s="1"/>
  <c r="R126" i="3"/>
  <c r="T126" i="3" s="1"/>
  <c r="U126" i="3" s="1"/>
  <c r="R118" i="3"/>
  <c r="R111" i="3"/>
  <c r="T111" i="3" s="1"/>
  <c r="U111" i="3" s="1"/>
  <c r="R104" i="3"/>
  <c r="R97" i="3"/>
  <c r="R90" i="3"/>
  <c r="T90" i="3" s="1"/>
  <c r="U90" i="3" s="1"/>
  <c r="R82" i="3"/>
  <c r="T82" i="3" s="1"/>
  <c r="U82" i="3" s="1"/>
  <c r="R75" i="3"/>
  <c r="R68" i="3"/>
  <c r="T68" i="3" s="1"/>
  <c r="U68" i="3" s="1"/>
  <c r="R61" i="3"/>
  <c r="R54" i="3"/>
  <c r="R46" i="3"/>
  <c r="R39" i="3"/>
  <c r="R32" i="3"/>
  <c r="R25" i="3"/>
  <c r="T25" i="3" s="1"/>
  <c r="U25" i="3" s="1"/>
  <c r="R18" i="3"/>
  <c r="R10" i="3"/>
  <c r="S3" i="3"/>
  <c r="S293" i="3"/>
  <c r="S286" i="3"/>
  <c r="S279" i="3"/>
  <c r="S242" i="3"/>
  <c r="S199" i="3"/>
  <c r="S149" i="3"/>
  <c r="S95" i="3"/>
  <c r="S41" i="3"/>
  <c r="V283" i="3"/>
  <c r="W248" i="3"/>
  <c r="T292" i="3" l="1"/>
  <c r="U292" i="3" s="1"/>
  <c r="T10" i="3"/>
  <c r="U10" i="3" s="1"/>
  <c r="T226" i="3"/>
  <c r="U226" i="3" s="1"/>
  <c r="T270" i="3"/>
  <c r="U270" i="3" s="1"/>
  <c r="T26" i="3"/>
  <c r="U26" i="3" s="1"/>
  <c r="T63" i="3"/>
  <c r="U63" i="3" s="1"/>
  <c r="T39" i="3"/>
  <c r="U39" i="3" s="1"/>
  <c r="T12" i="3"/>
  <c r="U12" i="3" s="1"/>
  <c r="T55" i="3"/>
  <c r="U55" i="3" s="1"/>
  <c r="T98" i="3"/>
  <c r="U98" i="3" s="1"/>
  <c r="T290" i="3"/>
  <c r="U290" i="3" s="1"/>
  <c r="T75" i="3"/>
  <c r="U75" i="3" s="1"/>
  <c r="T219" i="3"/>
  <c r="U219" i="3" s="1"/>
  <c r="T235" i="3"/>
  <c r="U235" i="3" s="1"/>
  <c r="T186" i="3"/>
  <c r="U186" i="3" s="1"/>
  <c r="T229" i="3"/>
  <c r="U229" i="3" s="1"/>
  <c r="T143" i="3"/>
  <c r="U143" i="3" s="1"/>
  <c r="T35" i="3"/>
  <c r="U35" i="3" s="1"/>
  <c r="T195" i="3"/>
  <c r="U195" i="3" s="1"/>
  <c r="T183" i="3"/>
  <c r="U183" i="3" s="1"/>
  <c r="T247" i="3"/>
  <c r="U247" i="3" s="1"/>
  <c r="T298" i="3"/>
  <c r="U298" i="3" s="1"/>
  <c r="T23" i="3"/>
  <c r="U23" i="3" s="1"/>
  <c r="T123" i="3"/>
  <c r="U123" i="3" s="1"/>
  <c r="T156" i="3"/>
  <c r="U156" i="3" s="1"/>
  <c r="T234" i="3"/>
  <c r="U234" i="3" s="1"/>
  <c r="T277" i="3"/>
  <c r="U277" i="3" s="1"/>
  <c r="T27" i="3"/>
  <c r="U27" i="3" s="1"/>
  <c r="T114" i="3"/>
  <c r="U114" i="3" s="1"/>
  <c r="T200" i="3"/>
  <c r="U200" i="3" s="1"/>
  <c r="T243" i="3"/>
  <c r="U243" i="3" s="1"/>
  <c r="T154" i="3"/>
  <c r="U154" i="3" s="1"/>
  <c r="T284" i="3"/>
  <c r="U284" i="3" s="1"/>
  <c r="T84" i="3"/>
  <c r="U84" i="3" s="1"/>
  <c r="T127" i="3"/>
  <c r="U127" i="3" s="1"/>
  <c r="T170" i="3"/>
  <c r="U170" i="3" s="1"/>
  <c r="T256" i="3"/>
  <c r="U256" i="3" s="1"/>
  <c r="T34" i="3"/>
  <c r="U34" i="3" s="1"/>
  <c r="T121" i="3"/>
  <c r="U121" i="3" s="1"/>
  <c r="T197" i="3"/>
  <c r="U197" i="3" s="1"/>
  <c r="T161" i="3"/>
  <c r="U161" i="3" s="1"/>
  <c r="T125" i="3"/>
  <c r="U125" i="3" s="1"/>
  <c r="T53" i="3"/>
  <c r="U53" i="3" s="1"/>
  <c r="T17" i="3"/>
  <c r="U17" i="3" s="1"/>
  <c r="T87" i="3"/>
  <c r="U87" i="3" s="1"/>
  <c r="T190" i="3"/>
  <c r="U190" i="3" s="1"/>
  <c r="T70" i="3"/>
  <c r="U70" i="3" s="1"/>
  <c r="T118" i="3"/>
  <c r="U118" i="3" s="1"/>
  <c r="T205" i="3"/>
  <c r="U205" i="3" s="1"/>
  <c r="T248" i="3"/>
  <c r="U248" i="3" s="1"/>
  <c r="T48" i="3"/>
  <c r="U48" i="3" s="1"/>
  <c r="T91" i="3"/>
  <c r="U91" i="3" s="1"/>
  <c r="T134" i="3"/>
  <c r="U134" i="3" s="1"/>
  <c r="T42" i="3"/>
  <c r="U42" i="3" s="1"/>
  <c r="T171" i="3"/>
  <c r="U171" i="3" s="1"/>
  <c r="T214" i="3"/>
  <c r="U214" i="3" s="1"/>
  <c r="T258" i="3"/>
  <c r="U258" i="3" s="1"/>
  <c r="T263" i="3"/>
  <c r="U263" i="3" s="1"/>
  <c r="T191" i="3"/>
  <c r="U191" i="3" s="1"/>
  <c r="T51" i="3"/>
  <c r="U51" i="3" s="1"/>
  <c r="T46" i="3"/>
  <c r="U46" i="3" s="1"/>
  <c r="T19" i="3"/>
  <c r="U19" i="3" s="1"/>
  <c r="T62" i="3"/>
  <c r="U62" i="3" s="1"/>
  <c r="T96" i="3"/>
  <c r="U96" i="3" s="1"/>
  <c r="T283" i="3"/>
  <c r="U283" i="3" s="1"/>
  <c r="T99" i="3"/>
  <c r="U99" i="3" s="1"/>
  <c r="T142" i="3"/>
  <c r="U142" i="3" s="1"/>
  <c r="T272" i="3"/>
  <c r="U272" i="3" s="1"/>
  <c r="T251" i="3"/>
  <c r="U251" i="3" s="1"/>
  <c r="T215" i="3"/>
  <c r="U215" i="3" s="1"/>
  <c r="T179" i="3"/>
  <c r="U179" i="3" s="1"/>
  <c r="T107" i="3"/>
  <c r="U107" i="3" s="1"/>
  <c r="T71" i="3"/>
  <c r="U71" i="3" s="1"/>
  <c r="T60" i="3"/>
  <c r="U60" i="3" s="1"/>
  <c r="T223" i="3"/>
  <c r="U223" i="3" s="1"/>
  <c r="T94" i="3"/>
  <c r="U94" i="3" s="1"/>
  <c r="T58" i="3"/>
  <c r="U58" i="3" s="1"/>
  <c r="T13" i="3"/>
  <c r="U13" i="3" s="1"/>
  <c r="T22" i="3"/>
  <c r="U22" i="3" s="1"/>
  <c r="T66" i="3"/>
  <c r="U66" i="3" s="1"/>
  <c r="T109" i="3"/>
  <c r="U109" i="3" s="1"/>
  <c r="T152" i="3"/>
  <c r="U152" i="3" s="1"/>
  <c r="T238" i="3"/>
  <c r="U238" i="3" s="1"/>
  <c r="T202" i="3"/>
  <c r="U202" i="3" s="1"/>
  <c r="T246" i="3"/>
  <c r="U246" i="3" s="1"/>
  <c r="T8" i="3"/>
  <c r="U8" i="3" s="1"/>
  <c r="T225" i="3"/>
  <c r="U225" i="3" s="1"/>
  <c r="T217" i="3"/>
  <c r="U217" i="3" s="1"/>
  <c r="T138" i="3"/>
  <c r="U138" i="3" s="1"/>
  <c r="T181" i="3"/>
  <c r="U181" i="3" s="1"/>
  <c r="T255" i="3"/>
  <c r="U255" i="3" s="1"/>
  <c r="T182" i="3"/>
  <c r="U182" i="3" s="1"/>
  <c r="T28" i="3"/>
  <c r="U28" i="3" s="1"/>
  <c r="T201" i="3"/>
  <c r="U201" i="3" s="1"/>
  <c r="T244" i="3"/>
  <c r="U244" i="3" s="1"/>
  <c r="T162" i="3"/>
  <c r="U162" i="3" s="1"/>
  <c r="T291" i="3"/>
  <c r="U291" i="3" s="1"/>
  <c r="T218" i="3"/>
  <c r="U218" i="3" s="1"/>
  <c r="T128" i="3"/>
  <c r="U128" i="3" s="1"/>
  <c r="T227" i="3"/>
  <c r="U227" i="3" s="1"/>
  <c r="T119" i="3"/>
  <c r="U119" i="3" s="1"/>
  <c r="T11" i="3"/>
  <c r="U11" i="3" s="1"/>
  <c r="T208" i="3"/>
  <c r="U208" i="3" s="1"/>
  <c r="T252" i="3"/>
  <c r="U252" i="3" s="1"/>
  <c r="T261" i="3"/>
  <c r="U261" i="3" s="1"/>
  <c r="T32" i="3"/>
  <c r="U32" i="3" s="1"/>
  <c r="T49" i="3"/>
  <c r="U49" i="3" s="1"/>
  <c r="T77" i="3"/>
  <c r="U77" i="3" s="1"/>
  <c r="T5" i="3"/>
  <c r="U5" i="3" s="1"/>
  <c r="T31" i="3"/>
  <c r="U31" i="3" s="1"/>
  <c r="T43" i="3"/>
  <c r="U43" i="3" s="1"/>
  <c r="T86" i="3"/>
  <c r="U86" i="3" s="1"/>
  <c r="T172" i="3"/>
  <c r="U172" i="3" s="1"/>
  <c r="T259" i="3"/>
  <c r="U259" i="3" s="1"/>
  <c r="T117" i="3"/>
  <c r="U117" i="3" s="1"/>
  <c r="T274" i="3"/>
  <c r="U274" i="3" s="1"/>
  <c r="T287" i="3"/>
  <c r="U287" i="3" s="1"/>
  <c r="T136" i="3"/>
  <c r="U136" i="3" s="1"/>
  <c r="T266" i="3"/>
  <c r="U266" i="3" s="1"/>
  <c r="T282" i="3"/>
  <c r="U282" i="3" s="1"/>
  <c r="T24" i="3"/>
  <c r="U24" i="3" s="1"/>
  <c r="T196" i="3"/>
  <c r="U196" i="3" s="1"/>
  <c r="T54" i="3"/>
  <c r="U54" i="3" s="1"/>
  <c r="T97" i="3"/>
  <c r="U97" i="3" s="1"/>
  <c r="T140" i="3"/>
  <c r="U140" i="3" s="1"/>
  <c r="T20" i="3"/>
  <c r="U20" i="3" s="1"/>
  <c r="T193" i="3"/>
  <c r="U193" i="3" s="1"/>
  <c r="T236" i="3"/>
  <c r="U236" i="3" s="1"/>
  <c r="T245" i="3"/>
  <c r="U245" i="3" s="1"/>
  <c r="T173" i="3"/>
  <c r="U173" i="3" s="1"/>
  <c r="T65" i="3"/>
  <c r="U65" i="3" s="1"/>
  <c r="T74" i="3"/>
  <c r="U74" i="3" s="1"/>
  <c r="T100" i="3"/>
  <c r="U100" i="3" s="1"/>
  <c r="AA6" i="3"/>
  <c r="AB5" i="3"/>
  <c r="AA5" i="3"/>
  <c r="AB6" i="3"/>
  <c r="T112" i="3"/>
  <c r="U112" i="3" s="1"/>
  <c r="T199" i="3"/>
  <c r="U199" i="3" s="1"/>
  <c r="T242" i="3"/>
  <c r="U242" i="3" s="1"/>
  <c r="T285" i="3"/>
  <c r="U285" i="3" s="1"/>
  <c r="T279" i="3"/>
  <c r="U279" i="3" s="1"/>
  <c r="T281" i="3"/>
  <c r="U281" i="3" s="1"/>
  <c r="T137" i="3"/>
  <c r="U137" i="3" s="1"/>
  <c r="T29" i="3"/>
  <c r="U29" i="3" s="1"/>
  <c r="T57" i="3"/>
  <c r="U57" i="3" s="1"/>
  <c r="T273" i="3"/>
  <c r="U273" i="3" s="1"/>
  <c r="T175" i="3"/>
  <c r="U175" i="3" s="1"/>
  <c r="T289" i="3"/>
  <c r="U289" i="3" s="1"/>
  <c r="T45" i="3"/>
  <c r="U45" i="3" s="1"/>
  <c r="T211" i="3"/>
  <c r="U211" i="3" s="1"/>
  <c r="T18" i="3"/>
  <c r="U18" i="3" s="1"/>
  <c r="T61" i="3"/>
  <c r="U61" i="3" s="1"/>
  <c r="T104" i="3"/>
  <c r="U104" i="3" s="1"/>
  <c r="T76" i="3"/>
  <c r="U76" i="3" s="1"/>
  <c r="T206" i="3"/>
  <c r="U206" i="3" s="1"/>
  <c r="T249" i="3"/>
  <c r="U249" i="3" s="1"/>
  <c r="T157" i="3"/>
  <c r="U157" i="3" s="1"/>
  <c r="T286" i="3"/>
  <c r="U286" i="3" s="1"/>
  <c r="T167" i="3"/>
  <c r="U167" i="3" s="1"/>
  <c r="T95" i="3"/>
  <c r="U95" i="3" s="1"/>
  <c r="T59" i="3"/>
  <c r="U59" i="3" s="1"/>
  <c r="T103" i="3"/>
  <c r="U103" i="3" s="1"/>
  <c r="T21" i="3"/>
  <c r="U21" i="3" s="1"/>
  <c r="T280" i="3"/>
  <c r="U280" i="3" s="1"/>
  <c r="T38" i="3"/>
  <c r="U38" i="3" s="1"/>
  <c r="T37" i="3"/>
  <c r="U37" i="3" s="1"/>
  <c r="T80" i="3"/>
  <c r="U80" i="3" s="1"/>
  <c r="T296" i="3"/>
  <c r="U296" i="3" s="1"/>
  <c r="T81" i="3"/>
  <c r="U81" i="3" s="1"/>
  <c r="T232" i="3"/>
  <c r="U232" i="3" s="1"/>
  <c r="T198" i="3"/>
  <c r="U198" i="3" s="1"/>
  <c r="T241" i="3"/>
  <c r="U241" i="3" s="1"/>
  <c r="T40" i="3"/>
  <c r="U40" i="3" s="1"/>
  <c r="T213" i="3"/>
  <c r="U213" i="3" s="1"/>
  <c r="T3" i="3"/>
  <c r="U3" i="3" s="1"/>
  <c r="T207" i="3"/>
  <c r="U207" i="3" s="1"/>
  <c r="T250" i="3"/>
  <c r="U250" i="3" s="1"/>
  <c r="T294" i="3"/>
  <c r="U294" i="3" s="1"/>
  <c r="T233" i="3"/>
  <c r="U233" i="3" s="1"/>
  <c r="T72" i="3"/>
  <c r="U72" i="3" s="1"/>
  <c r="T115" i="3"/>
  <c r="U115" i="3" s="1"/>
  <c r="T158" i="3"/>
  <c r="U158" i="3" s="1"/>
  <c r="T288" i="3"/>
  <c r="U288" i="3" s="1"/>
  <c r="T67" i="3"/>
  <c r="U67" i="3" s="1"/>
  <c r="T240" i="3"/>
  <c r="U240" i="3" s="1"/>
  <c r="T110" i="3"/>
  <c r="U110" i="3" s="1"/>
  <c r="T268" i="3"/>
  <c r="U268" i="3" s="1"/>
  <c r="T83" i="3"/>
  <c r="U83" i="3" s="1"/>
  <c r="T165" i="3"/>
  <c r="U165" i="3" s="1"/>
  <c r="T295" i="3"/>
  <c r="U295" i="3" s="1"/>
  <c r="T224" i="3"/>
  <c r="U224" i="3" s="1"/>
  <c r="T267" i="3"/>
  <c r="U267" i="3" s="1"/>
  <c r="T139" i="3"/>
  <c r="U139" i="3" s="1"/>
  <c r="T297" i="3"/>
  <c r="U297" i="3" s="1"/>
  <c r="T271" i="3"/>
  <c r="U271" i="3" s="1"/>
  <c r="T92" i="3"/>
  <c r="U92" i="3" s="1"/>
  <c r="T293" i="3"/>
  <c r="U293" i="3" s="1"/>
  <c r="T257" i="3"/>
  <c r="U257" i="3" s="1"/>
  <c r="T149" i="3"/>
  <c r="U149" i="3" s="1"/>
  <c r="T113" i="3"/>
  <c r="U113" i="3" s="1"/>
  <c r="T41" i="3"/>
  <c r="U41" i="3" s="1"/>
  <c r="T189" i="3"/>
  <c r="U189" i="3" s="1"/>
  <c r="T129" i="3"/>
  <c r="U129" i="3" s="1"/>
  <c r="T216" i="3"/>
  <c r="U216" i="3" s="1"/>
  <c r="T168" i="3"/>
  <c r="U168" i="3" s="1"/>
  <c r="AC6" i="3" l="1"/>
  <c r="AC5" i="3"/>
  <c r="AA7" i="3"/>
  <c r="AB7" i="3"/>
  <c r="AC7" i="3" l="1"/>
  <c r="AH5" i="3" s="1"/>
  <c r="AF7" i="3" l="1"/>
  <c r="AG7" i="3"/>
  <c r="AH6" i="3"/>
  <c r="AH7" i="3"/>
  <c r="AG5" i="3"/>
  <c r="AF6" i="3"/>
  <c r="AG6" i="3"/>
  <c r="AF5" i="3"/>
</calcChain>
</file>

<file path=xl/sharedStrings.xml><?xml version="1.0" encoding="utf-8"?>
<sst xmlns="http://schemas.openxmlformats.org/spreadsheetml/2006/main" count="6742" uniqueCount="573">
  <si>
    <t>Ac2O3</t>
  </si>
  <si>
    <t>Ac</t>
  </si>
  <si>
    <t>No</t>
  </si>
  <si>
    <t>AgO</t>
  </si>
  <si>
    <t>Ag2O</t>
  </si>
  <si>
    <t>Ag3O4</t>
  </si>
  <si>
    <t>Ag</t>
  </si>
  <si>
    <t>Al2O3</t>
  </si>
  <si>
    <t>Al</t>
  </si>
  <si>
    <t>As2O5</t>
  </si>
  <si>
    <t>As2O3</t>
  </si>
  <si>
    <t>As</t>
  </si>
  <si>
    <t>Yes</t>
  </si>
  <si>
    <t>Au2O3</t>
  </si>
  <si>
    <t>Au</t>
  </si>
  <si>
    <t>B2O3</t>
  </si>
  <si>
    <t>B6O</t>
  </si>
  <si>
    <t>B</t>
  </si>
  <si>
    <t>BaO2</t>
  </si>
  <si>
    <t>BaO</t>
  </si>
  <si>
    <t>Ba</t>
  </si>
  <si>
    <t>BeO</t>
  </si>
  <si>
    <t>Be</t>
  </si>
  <si>
    <t>Bi4O7</t>
  </si>
  <si>
    <t>Bi2O3</t>
  </si>
  <si>
    <t>BiO2</t>
  </si>
  <si>
    <t>Bi</t>
  </si>
  <si>
    <t>CaO</t>
  </si>
  <si>
    <t>Ca</t>
  </si>
  <si>
    <t>CdO</t>
  </si>
  <si>
    <t>Cd</t>
  </si>
  <si>
    <t>Ce17O32</t>
  </si>
  <si>
    <t>Ce5O9</t>
  </si>
  <si>
    <t>Ce11O20</t>
  </si>
  <si>
    <t>Ce2O3</t>
  </si>
  <si>
    <t>CeO2</t>
  </si>
  <si>
    <t>CeO</t>
  </si>
  <si>
    <t>Ce7O12</t>
  </si>
  <si>
    <t>Ce</t>
  </si>
  <si>
    <t>CoO2</t>
  </si>
  <si>
    <t>Co3O4</t>
  </si>
  <si>
    <t>CoO</t>
  </si>
  <si>
    <t>Co</t>
  </si>
  <si>
    <t>Cr5O12</t>
  </si>
  <si>
    <t>Cr2O3</t>
  </si>
  <si>
    <t>CrO2</t>
  </si>
  <si>
    <t>Cr</t>
  </si>
  <si>
    <t>Cs2O2</t>
  </si>
  <si>
    <t>Cs2O</t>
  </si>
  <si>
    <t>Cs11O3</t>
  </si>
  <si>
    <t>Cs3O</t>
  </si>
  <si>
    <t>CsO2</t>
  </si>
  <si>
    <t>Cs</t>
  </si>
  <si>
    <t>CuO</t>
  </si>
  <si>
    <t>Cu2O</t>
  </si>
  <si>
    <t>Cu2O3</t>
  </si>
  <si>
    <t>Cu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</si>
  <si>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</si>
  <si>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</si>
  <si>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</si>
  <si>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</si>
  <si>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</si>
  <si>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</si>
  <si>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</si>
  <si>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</si>
  <si>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</si>
  <si>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</si>
  <si>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</si>
  <si>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</si>
  <si>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</si>
  <si>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</si>
  <si>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</si>
  <si>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</si>
  <si>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</si>
  <si>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</si>
  <si>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</si>
  <si>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</si>
  <si>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</si>
  <si>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</si>
  <si>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</si>
  <si>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</si>
  <si>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</si>
  <si>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</si>
  <si>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</si>
  <si>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IrO3</t>
  </si>
  <si>
    <t>IrO2</t>
  </si>
  <si>
    <t>Ir</t>
  </si>
  <si>
    <t>KO2</t>
  </si>
  <si>
    <t>K2O</t>
  </si>
  <si>
    <t>K2O2</t>
  </si>
  <si>
    <t>K</t>
  </si>
  <si>
    <t>La2O3</t>
  </si>
  <si>
    <t>La</t>
  </si>
  <si>
    <t>Li2O2</t>
  </si>
  <si>
    <t>Li2O</t>
  </si>
  <si>
    <t>Li</t>
  </si>
  <si>
    <t>Lu2O3</t>
  </si>
  <si>
    <t>Lu</t>
  </si>
  <si>
    <t>MgO</t>
  </si>
  <si>
    <t>Mg</t>
  </si>
  <si>
    <t>MnO2</t>
  </si>
  <si>
    <t>Mn3O4</t>
  </si>
  <si>
    <t>MnO</t>
  </si>
  <si>
    <t>Mn2O3</t>
  </si>
  <si>
    <t>Mn</t>
  </si>
  <si>
    <t>Mo8O23</t>
  </si>
  <si>
    <t>MoO2</t>
  </si>
  <si>
    <t>MoO3</t>
  </si>
  <si>
    <t>Mo</t>
  </si>
  <si>
    <t>Na2O2</t>
  </si>
  <si>
    <t>Na2O</t>
  </si>
  <si>
    <t>NaO2</t>
  </si>
  <si>
    <t>Na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</si>
  <si>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</si>
  <si>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</si>
  <si>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</si>
  <si>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</si>
  <si>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</si>
  <si>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</si>
  <si>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</si>
  <si>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</si>
  <si>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</si>
  <si>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</si>
  <si>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</si>
  <si>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OsO4</t>
  </si>
  <si>
    <t>OsO2</t>
  </si>
  <si>
    <t>Os</t>
  </si>
  <si>
    <t>P2O5</t>
  </si>
  <si>
    <t>P</t>
  </si>
  <si>
    <t>PaO3</t>
  </si>
  <si>
    <t>PaO2</t>
  </si>
  <si>
    <t>Pa</t>
  </si>
  <si>
    <t>PbO2</t>
  </si>
  <si>
    <t>PbO</t>
  </si>
  <si>
    <t>Pb3O4</t>
  </si>
  <si>
    <t>Pb</t>
  </si>
  <si>
    <t>PdO2</t>
  </si>
  <si>
    <t>PdO</t>
  </si>
  <si>
    <t>Pd</t>
  </si>
  <si>
    <t>Pm2O3</t>
  </si>
  <si>
    <t>Pm</t>
  </si>
  <si>
    <t>Pr2O3</t>
  </si>
  <si>
    <t>Pr</t>
  </si>
  <si>
    <t>PtO2</t>
  </si>
  <si>
    <t>Pt3O4</t>
  </si>
  <si>
    <t>Pt</t>
  </si>
  <si>
    <t>PuO2</t>
  </si>
  <si>
    <t>Pu2O3</t>
  </si>
  <si>
    <t>Pu</t>
  </si>
  <si>
    <t>Rb2O2</t>
  </si>
  <si>
    <t>Rb2O</t>
  </si>
  <si>
    <t>Rb9O2</t>
  </si>
  <si>
    <t>RbO2</t>
  </si>
  <si>
    <t>Rb</t>
  </si>
  <si>
    <t>Re2O7</t>
  </si>
  <si>
    <t>ReO3</t>
  </si>
  <si>
    <t>Re</t>
  </si>
  <si>
    <t>RhO2</t>
  </si>
  <si>
    <t>Rh</t>
  </si>
  <si>
    <t>RuO4</t>
  </si>
  <si>
    <t>RuO2</t>
  </si>
  <si>
    <t>Ru</t>
  </si>
  <si>
    <t>Sb2O5</t>
  </si>
  <si>
    <t>SbO2</t>
  </si>
  <si>
    <t>Sb2O3</t>
  </si>
  <si>
    <t>Sb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</si>
  <si>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</si>
  <si>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</si>
  <si>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</si>
  <si>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</si>
  <si>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</si>
  <si>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</si>
  <si>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</si>
  <si>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</si>
  <si>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</si>
  <si>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</si>
  <si>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</si>
  <si>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SnO2</t>
  </si>
  <si>
    <t>Sn</t>
  </si>
  <si>
    <t>SrO2</t>
  </si>
  <si>
    <t>SrO</t>
  </si>
  <si>
    <t>Sr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</si>
  <si>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</si>
  <si>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</si>
  <si>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</si>
  <si>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</si>
  <si>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</si>
  <si>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</si>
  <si>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</si>
  <si>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</si>
  <si>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</si>
  <si>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TeO3</t>
  </si>
  <si>
    <t>Te</t>
  </si>
  <si>
    <t>ThO2</t>
  </si>
  <si>
    <t>Th</t>
  </si>
  <si>
    <t>TiO2</t>
  </si>
  <si>
    <t>Ti6O</t>
  </si>
  <si>
    <t>TiO</t>
  </si>
  <si>
    <t>Ti2O</t>
  </si>
  <si>
    <t>Ti3O</t>
  </si>
  <si>
    <t>Ti3O5</t>
  </si>
  <si>
    <t>Ti2O3</t>
  </si>
  <si>
    <t>Ti</t>
  </si>
  <si>
    <t>Tl4O3</t>
  </si>
  <si>
    <t>Tl2O</t>
  </si>
  <si>
    <t>Tl2O3</t>
  </si>
  <si>
    <t>Tl</t>
  </si>
  <si>
    <t>Tm2O3</t>
  </si>
  <si>
    <t>Tm</t>
  </si>
  <si>
    <t>UO3</t>
  </si>
  <si>
    <t>U3O8</t>
  </si>
  <si>
    <t>UO2</t>
  </si>
  <si>
    <t>U</t>
  </si>
  <si>
    <t>V3O7</t>
  </si>
  <si>
    <t>V3O5</t>
  </si>
  <si>
    <t>V2O3</t>
  </si>
  <si>
    <t>V2O5</t>
  </si>
  <si>
    <t>VO2</t>
  </si>
  <si>
    <t>V</t>
  </si>
  <si>
    <t>W18O49</t>
  </si>
  <si>
    <t>WO2</t>
  </si>
  <si>
    <t>WO3</t>
  </si>
  <si>
    <t>W</t>
  </si>
  <si>
    <t>Y2O3</t>
  </si>
  <si>
    <t>Y</t>
  </si>
  <si>
    <t>YbO</t>
  </si>
  <si>
    <t>Yb</t>
  </si>
  <si>
    <t>ZnO</t>
  </si>
  <si>
    <t>Zn</t>
  </si>
  <si>
    <t>ZrO2</t>
  </si>
  <si>
    <t>Zr3O</t>
  </si>
  <si>
    <t>Zr</t>
  </si>
  <si>
    <t>Feasible</t>
  </si>
  <si>
    <t>Oxidized Form</t>
  </si>
  <si>
    <t>Reduced Form</t>
  </si>
  <si>
    <t>G oxidized form (298 K)</t>
  </si>
  <si>
    <t>G reduced form (298 K)</t>
  </si>
  <si>
    <t>ΔG (298 K)</t>
  </si>
  <si>
    <t>Pair Name</t>
  </si>
  <si>
    <t>CrO3</t>
  </si>
  <si>
    <t>PrO1.83</t>
  </si>
  <si>
    <t>PrO2</t>
  </si>
  <si>
    <t>Pr7O12</t>
  </si>
  <si>
    <t>Sb2O4</t>
  </si>
  <si>
    <t>Ti4O7</t>
  </si>
  <si>
    <t>Pair Names</t>
  </si>
  <si>
    <t>MP Database</t>
  </si>
  <si>
    <t>Feasibility</t>
  </si>
  <si>
    <t>Thermochemical</t>
  </si>
  <si>
    <t>MP</t>
  </si>
  <si>
    <t>Pairs</t>
  </si>
  <si>
    <t>Ac2O3-Ac</t>
  </si>
  <si>
    <t>Ag2O-Ag</t>
  </si>
  <si>
    <t>Ag3O4-AgO</t>
  </si>
  <si>
    <t>Ag3O4-Ag2O</t>
  </si>
  <si>
    <t>Ag3O4-Ag</t>
  </si>
  <si>
    <t>AgO-Ag2O</t>
  </si>
  <si>
    <t>AgO-Ag</t>
  </si>
  <si>
    <t>Al2O3-Al</t>
  </si>
  <si>
    <t>As2O3-As</t>
  </si>
  <si>
    <t>As2O5-As2O3</t>
  </si>
  <si>
    <t>As2O5-As</t>
  </si>
  <si>
    <t>Au2O3-Au</t>
  </si>
  <si>
    <t>B2O3-B6O</t>
  </si>
  <si>
    <t>B2O3-B</t>
  </si>
  <si>
    <t>B6O-B</t>
  </si>
  <si>
    <t>BaO-Ba</t>
  </si>
  <si>
    <t>BaO2-BaO</t>
  </si>
  <si>
    <t>BaO2-Ba</t>
  </si>
  <si>
    <t>BeO-Be</t>
  </si>
  <si>
    <t>Bi2O3-Bi</t>
  </si>
  <si>
    <t>Bi4O7-Bi2O3</t>
  </si>
  <si>
    <t>Bi4O7-Bi</t>
  </si>
  <si>
    <t>BiO2-Bi2O3</t>
  </si>
  <si>
    <t>BiO2-Bi4O7</t>
  </si>
  <si>
    <t>BiO2-Bi</t>
  </si>
  <si>
    <t>CaO-Ca</t>
  </si>
  <si>
    <t>CdO-Cd</t>
  </si>
  <si>
    <t>Ce11O20-Ce5O9</t>
  </si>
  <si>
    <t>Ce11O20-Ce2O3</t>
  </si>
  <si>
    <t>Ce11O20-CeO</t>
  </si>
  <si>
    <t>Ce11O20-Ce7O12</t>
  </si>
  <si>
    <t>Ce11O20-Ce</t>
  </si>
  <si>
    <t>Ce17O32-Ce5O9</t>
  </si>
  <si>
    <t>Ce17O32-Ce11O20</t>
  </si>
  <si>
    <t>Ce17O32-Ce2O3</t>
  </si>
  <si>
    <t>Ce17O32-CeO</t>
  </si>
  <si>
    <t>Ce17O32-Ce7O12</t>
  </si>
  <si>
    <t>Ce17O32-Ce</t>
  </si>
  <si>
    <t>Ce2O3-CeO</t>
  </si>
  <si>
    <t>Ce2O3-Ce</t>
  </si>
  <si>
    <t>Ce5O9-Ce2O3</t>
  </si>
  <si>
    <t>Ce5O9-CeO</t>
  </si>
  <si>
    <t>Ce5O9-Ce7O12</t>
  </si>
  <si>
    <t>Ce5O9-Ce</t>
  </si>
  <si>
    <t>Ce7O12-Ce2O3</t>
  </si>
  <si>
    <t>Ce7O12-CeO</t>
  </si>
  <si>
    <t>Ce7O12-Ce</t>
  </si>
  <si>
    <t>CeO-Ce</t>
  </si>
  <si>
    <t>CeO2-Ce17O32</t>
  </si>
  <si>
    <t>CeO2-Ce5O9</t>
  </si>
  <si>
    <t>CeO2-Ce11O20</t>
  </si>
  <si>
    <t>CeO2-Ce2O3</t>
  </si>
  <si>
    <t>CeO2-CeO</t>
  </si>
  <si>
    <t>CeO2-Ce7O12</t>
  </si>
  <si>
    <t>CeO2-Ce</t>
  </si>
  <si>
    <t>Co3O4-CoO</t>
  </si>
  <si>
    <t>Co3O4-Co</t>
  </si>
  <si>
    <t>CoO-Co</t>
  </si>
  <si>
    <t>CoO2-Co3O4</t>
  </si>
  <si>
    <t>CoO2-CoO</t>
  </si>
  <si>
    <t>CoO2-Co</t>
  </si>
  <si>
    <t>Cr2O3-Cr</t>
  </si>
  <si>
    <t>Cr5O12-Cr2O3</t>
  </si>
  <si>
    <t>Cr5O12-CrO2</t>
  </si>
  <si>
    <t>Cr5O12-Cr</t>
  </si>
  <si>
    <t>CrO2-Cr2O3</t>
  </si>
  <si>
    <t>CrO2-Cr</t>
  </si>
  <si>
    <t>Cs11O3-Cs</t>
  </si>
  <si>
    <t>Cs2O-Cs11O3</t>
  </si>
  <si>
    <t>Cs2O-Cs3O</t>
  </si>
  <si>
    <t>Cs2O-Cs</t>
  </si>
  <si>
    <t>Cs2O2-Cs2O</t>
  </si>
  <si>
    <t>Cs2O2-Cs11O3</t>
  </si>
  <si>
    <t>Cs2O2-Cs3O</t>
  </si>
  <si>
    <t>Cs2O2-Cs</t>
  </si>
  <si>
    <t>Cs3O-Cs11O3</t>
  </si>
  <si>
    <t>Cs3O-Cs</t>
  </si>
  <si>
    <t>CsO2-Cs2O</t>
  </si>
  <si>
    <t>CsO2-Cs2O2</t>
  </si>
  <si>
    <t>CsO2-Cs11O3</t>
  </si>
  <si>
    <t>CsO2-Cs3O</t>
  </si>
  <si>
    <t>CsO2-Cs</t>
  </si>
  <si>
    <t>Cu2O-Cu</t>
  </si>
  <si>
    <t>Cu2O3-Cu2O</t>
  </si>
  <si>
    <t>Cu2O3-CuO</t>
  </si>
  <si>
    <t>Cu2O3-Cu</t>
  </si>
  <si>
    <t>CuO-Cu2O</t>
  </si>
  <si>
    <t>CuO-Cu</t>
  </si>
  <si>
    <t>Dy2O3-Dy</t>
  </si>
  <si>
    <t>Er2O3-Er</t>
  </si>
  <si>
    <t>Eu2O3-EuO</t>
  </si>
  <si>
    <t>Eu2O3-Eu</t>
  </si>
  <si>
    <t>EuO-Eu</t>
  </si>
  <si>
    <t>Fe2O3-Fe3O4</t>
  </si>
  <si>
    <t>Fe2O3-FeO</t>
  </si>
  <si>
    <t>Fe2O3-Fe</t>
  </si>
  <si>
    <t>Fe3O4-FeO</t>
  </si>
  <si>
    <t>Fe3O4-Fe</t>
  </si>
  <si>
    <t>FeO-Fe</t>
  </si>
  <si>
    <t>Ga2O3-Ga</t>
  </si>
  <si>
    <t>Gd2O3-Gd</t>
  </si>
  <si>
    <t>GeO2-Ge</t>
  </si>
  <si>
    <t>HfO2-Hf</t>
  </si>
  <si>
    <t>HgO-Hg</t>
  </si>
  <si>
    <t>Ho2O3-Ho</t>
  </si>
  <si>
    <t>I2O5-I</t>
  </si>
  <si>
    <t>In2O3-In</t>
  </si>
  <si>
    <t>IrO2-Ir</t>
  </si>
  <si>
    <t>IrO3-IrO2</t>
  </si>
  <si>
    <t>IrO3-Ir</t>
  </si>
  <si>
    <t>K2O-K</t>
  </si>
  <si>
    <t>K2O2-K2O</t>
  </si>
  <si>
    <t>K2O2-K</t>
  </si>
  <si>
    <t>KO2-K2O</t>
  </si>
  <si>
    <t>KO2-K2O2</t>
  </si>
  <si>
    <t>KO2-K</t>
  </si>
  <si>
    <t>La2O3-La</t>
  </si>
  <si>
    <t>Li2O-Li</t>
  </si>
  <si>
    <t>Li2O2-Li2O</t>
  </si>
  <si>
    <t>Li2O2-Li</t>
  </si>
  <si>
    <t>Lu2O3-Lu</t>
  </si>
  <si>
    <t>MgO-Mg</t>
  </si>
  <si>
    <t>Mn2O3-Mn3O4</t>
  </si>
  <si>
    <t>Mn2O3-MnO</t>
  </si>
  <si>
    <t>Mn2O3-Mn</t>
  </si>
  <si>
    <t>Mn3O4-MnO</t>
  </si>
  <si>
    <t>Mn3O4-Mn</t>
  </si>
  <si>
    <t>MnO-Mn</t>
  </si>
  <si>
    <t>MnO2-Mn3O4</t>
  </si>
  <si>
    <t>MnO2-MnO</t>
  </si>
  <si>
    <t>MnO2-Mn2O3</t>
  </si>
  <si>
    <t>MnO2-Mn</t>
  </si>
  <si>
    <t>Mo8O23-MoO2</t>
  </si>
  <si>
    <t>Mo8O23-Mo</t>
  </si>
  <si>
    <t>MoO2-Mo</t>
  </si>
  <si>
    <t>MoO3-Mo8O23</t>
  </si>
  <si>
    <t>MoO3-MoO2</t>
  </si>
  <si>
    <t>MoO3-Mo</t>
  </si>
  <si>
    <t>Na2O-Na</t>
  </si>
  <si>
    <t>Na2O2-Na2O</t>
  </si>
  <si>
    <t>Na2O2-Na</t>
  </si>
  <si>
    <t>NaO2-Na2O2</t>
  </si>
  <si>
    <t>NaO2-Na2O</t>
  </si>
  <si>
    <t>NaO2-Na</t>
  </si>
  <si>
    <t>Nb2O5-NbO2</t>
  </si>
  <si>
    <t>Nb2O5-NbO</t>
  </si>
  <si>
    <t>Nb2O5-Nb</t>
  </si>
  <si>
    <t>NbO-Nb</t>
  </si>
  <si>
    <t>NbO2-NbO</t>
  </si>
  <si>
    <t>NbO2-Nb</t>
  </si>
  <si>
    <t>Nd2O3-Nd</t>
  </si>
  <si>
    <t>Ni3O4-NiO</t>
  </si>
  <si>
    <t>Ni3O4-Ni</t>
  </si>
  <si>
    <t>NiO-Ni</t>
  </si>
  <si>
    <t>NpO2-Np</t>
  </si>
  <si>
    <t>OsO2-Os</t>
  </si>
  <si>
    <t>OsO4-OsO2</t>
  </si>
  <si>
    <t>OsO4-Os</t>
  </si>
  <si>
    <t>P2O5-P</t>
  </si>
  <si>
    <t>PaO2-Pa</t>
  </si>
  <si>
    <t>PaO3-PaO2</t>
  </si>
  <si>
    <t>PaO3-Pa</t>
  </si>
  <si>
    <t>Pb3O4-PbO</t>
  </si>
  <si>
    <t>Pb3O4-Pb</t>
  </si>
  <si>
    <t>PbO-Pb</t>
  </si>
  <si>
    <t>PbO2-PbO</t>
  </si>
  <si>
    <t>PbO2-Pb3O4</t>
  </si>
  <si>
    <t>PbO2-Pb</t>
  </si>
  <si>
    <t>PdO-Pd</t>
  </si>
  <si>
    <t>PdO2-PdO</t>
  </si>
  <si>
    <t>PdO2-Pd</t>
  </si>
  <si>
    <t>Pm2O3-Pm</t>
  </si>
  <si>
    <t>Pr2O3-Pr</t>
  </si>
  <si>
    <t>Pt3O4-Pt</t>
  </si>
  <si>
    <t>PtO2-Pt3O4</t>
  </si>
  <si>
    <t>PtO2-Pt</t>
  </si>
  <si>
    <t>Pu2O3-Pu</t>
  </si>
  <si>
    <t>PuO2-Pu2O3</t>
  </si>
  <si>
    <t>PuO2-Pu</t>
  </si>
  <si>
    <t>Rb2O-Rb9O2</t>
  </si>
  <si>
    <t>Rb2O-Rb</t>
  </si>
  <si>
    <t>Rb2O2-Rb2O</t>
  </si>
  <si>
    <t>Rb2O2-Rb9O2</t>
  </si>
  <si>
    <t>Rb2O2-Rb</t>
  </si>
  <si>
    <t>Rb9O2-Rb</t>
  </si>
  <si>
    <t>RbO2-Rb2O2</t>
  </si>
  <si>
    <t>RbO2-Rb2O</t>
  </si>
  <si>
    <t>RbO2-Rb9O2</t>
  </si>
  <si>
    <t>RbO2-Rb</t>
  </si>
  <si>
    <t>Re2O7-ReO3</t>
  </si>
  <si>
    <t>Re2O7-Re</t>
  </si>
  <si>
    <t>ReO3-Re</t>
  </si>
  <si>
    <t>RhO2-Rh</t>
  </si>
  <si>
    <t>RuO2-Ru</t>
  </si>
  <si>
    <t>RuO4-RuO2</t>
  </si>
  <si>
    <t>RuO4-Ru</t>
  </si>
  <si>
    <t>Sb2O3-Sb</t>
  </si>
  <si>
    <t>Sb2O5-SbO2</t>
  </si>
  <si>
    <t>Sb2O5-Sb2O3</t>
  </si>
  <si>
    <t>Sb2O5-Sb</t>
  </si>
  <si>
    <t>SbO2-Sb2O3</t>
  </si>
  <si>
    <t>SbO2-Sb</t>
  </si>
  <si>
    <t>Sc2O3-Sc</t>
  </si>
  <si>
    <t>Se2O5-SeO2</t>
  </si>
  <si>
    <t>Se2O5-Se</t>
  </si>
  <si>
    <t>SeO2-Se</t>
  </si>
  <si>
    <t>SiO2-Si</t>
  </si>
  <si>
    <t>Sm2O3-Sm</t>
  </si>
  <si>
    <t>Sn5O6-SnO</t>
  </si>
  <si>
    <t>Sn5O6-Sn</t>
  </si>
  <si>
    <t>SnO-Sn</t>
  </si>
  <si>
    <t>SnO2-Sn5O6</t>
  </si>
  <si>
    <t>SnO2-SnO</t>
  </si>
  <si>
    <t>SnO2-Sn</t>
  </si>
  <si>
    <t>SrO-Sr</t>
  </si>
  <si>
    <t>SrO2-SrO</t>
  </si>
  <si>
    <t>SrO2-Sr</t>
  </si>
  <si>
    <t>Ta2O5-Ta</t>
  </si>
  <si>
    <t>Tb2O3-Tb</t>
  </si>
  <si>
    <t>Tc2O7-TcO2</t>
  </si>
  <si>
    <t>Tc2O7-Tc</t>
  </si>
  <si>
    <t>TcO2-Tc</t>
  </si>
  <si>
    <t>Te2O5-TeO2</t>
  </si>
  <si>
    <t>Te2O5-Te</t>
  </si>
  <si>
    <t>TeO2-Te</t>
  </si>
  <si>
    <t>TeO3-TeO2</t>
  </si>
  <si>
    <t>TeO3-Te2O5</t>
  </si>
  <si>
    <t>TeO3-Te</t>
  </si>
  <si>
    <t>ThO2-Th</t>
  </si>
  <si>
    <t>Ti2O-Ti6O</t>
  </si>
  <si>
    <t>Ti2O-Ti3O</t>
  </si>
  <si>
    <t>Ti2O-Ti</t>
  </si>
  <si>
    <t>Ti2O3-Ti6O</t>
  </si>
  <si>
    <t>Ti2O3-TiO</t>
  </si>
  <si>
    <t>Ti2O3-Ti2O</t>
  </si>
  <si>
    <t>Ti2O3-Ti3O</t>
  </si>
  <si>
    <t>Ti2O3-Ti</t>
  </si>
  <si>
    <t>Ti3O-Ti6O</t>
  </si>
  <si>
    <t>Ti3O-Ti</t>
  </si>
  <si>
    <t>Ti3O5-Ti6O</t>
  </si>
  <si>
    <t>Ti3O5-TiO</t>
  </si>
  <si>
    <t>Ti3O5-Ti2O</t>
  </si>
  <si>
    <t>Ti3O5-Ti3O</t>
  </si>
  <si>
    <t>Ti3O5-Ti2O3</t>
  </si>
  <si>
    <t>Ti3O5-Ti</t>
  </si>
  <si>
    <t>Ti6O-Ti</t>
  </si>
  <si>
    <t>TiO-Ti6O</t>
  </si>
  <si>
    <t>TiO-Ti2O</t>
  </si>
  <si>
    <t>TiO-Ti3O</t>
  </si>
  <si>
    <t>TiO-Ti</t>
  </si>
  <si>
    <t>TiO2-Ti6O</t>
  </si>
  <si>
    <t>TiO2-TiO</t>
  </si>
  <si>
    <t>TiO2-Ti2O</t>
  </si>
  <si>
    <t>TiO2-Ti3O</t>
  </si>
  <si>
    <t>TiO2-Ti3O5</t>
  </si>
  <si>
    <t>TiO2-Ti2O3</t>
  </si>
  <si>
    <t>TiO2-Ti</t>
  </si>
  <si>
    <t>Tl2O-Tl</t>
  </si>
  <si>
    <t>Tl2O3-Tl4O3</t>
  </si>
  <si>
    <t>Tl2O3-Tl2O</t>
  </si>
  <si>
    <t>Tl2O3-Tl</t>
  </si>
  <si>
    <t>Tl4O3-Tl2O</t>
  </si>
  <si>
    <t>Tl4O3-Tl</t>
  </si>
  <si>
    <t>Tm2O3-Tm</t>
  </si>
  <si>
    <t>U3O8-UO2</t>
  </si>
  <si>
    <t>U3O8-U</t>
  </si>
  <si>
    <t>UO2-U</t>
  </si>
  <si>
    <t>UO3-U3O8</t>
  </si>
  <si>
    <t>UO3-UO2</t>
  </si>
  <si>
    <t>UO3-U</t>
  </si>
  <si>
    <t>V2O3-V</t>
  </si>
  <si>
    <t>V2O5-V3O5</t>
  </si>
  <si>
    <t>V2O5-V3O7</t>
  </si>
  <si>
    <t>V2O5-V2O3</t>
  </si>
  <si>
    <t>V2O5-VO2</t>
  </si>
  <si>
    <t>V2O5-V</t>
  </si>
  <si>
    <t>V3O5-V2O3</t>
  </si>
  <si>
    <t>V3O5-V</t>
  </si>
  <si>
    <t>V3O7-V3O5</t>
  </si>
  <si>
    <t>V3O7-V2O3</t>
  </si>
  <si>
    <t>V3O7-VO2</t>
  </si>
  <si>
    <t>V3O7-V</t>
  </si>
  <si>
    <t>VO2-V3O5</t>
  </si>
  <si>
    <t>VO2-V2O3</t>
  </si>
  <si>
    <t>VO2-V</t>
  </si>
  <si>
    <t>W18O49-WO2</t>
  </si>
  <si>
    <t>W18O49-W</t>
  </si>
  <si>
    <t>WO2-W</t>
  </si>
  <si>
    <t>WO3-W18O49</t>
  </si>
  <si>
    <t>WO3-WO2</t>
  </si>
  <si>
    <t>WO3-W</t>
  </si>
  <si>
    <t>Y2O3-Y</t>
  </si>
  <si>
    <t>YbO-Yb</t>
  </si>
  <si>
    <t>ZnO-Zn</t>
  </si>
  <si>
    <t>Zr3O-Zr</t>
  </si>
  <si>
    <t>ZrO2-Zr3O</t>
  </si>
  <si>
    <t>ZrO2-Zr</t>
  </si>
  <si>
    <t>ΔG TC</t>
  </si>
  <si>
    <t>ΔG MP</t>
  </si>
  <si>
    <t>ΔΔG</t>
  </si>
  <si>
    <t>Abs(ΔΔG)</t>
  </si>
  <si>
    <t>OLD MP Data on Right for Comparison, Energy unit: kcal/mole</t>
  </si>
  <si>
    <t>kcal/mole</t>
  </si>
  <si>
    <t>MP Database (kcal/mole)</t>
  </si>
  <si>
    <t>Thermochemical Database(kcal/mole)</t>
  </si>
  <si>
    <t>Confusion Matrix</t>
  </si>
  <si>
    <t>Thermochemical Data</t>
  </si>
  <si>
    <t>Total</t>
  </si>
  <si>
    <t>unique_oxides</t>
  </si>
  <si>
    <t>eVtokcal</t>
  </si>
  <si>
    <t>G_ox_bulk_kcal</t>
  </si>
  <si>
    <t>G_ox_bulk_ev</t>
  </si>
  <si>
    <t>reduced_metal</t>
  </si>
  <si>
    <t>G_reduced_bulk_kcal</t>
  </si>
  <si>
    <t>G_red_bulk_ev</t>
  </si>
  <si>
    <t>O</t>
  </si>
  <si>
    <t>Oxygen_ev</t>
  </si>
  <si>
    <t>Bulk_formation_ev</t>
  </si>
  <si>
    <t>formation_per_O</t>
  </si>
  <si>
    <t>​</t>
  </si>
  <si>
    <t>no_of_metal</t>
  </si>
  <si>
    <t>no_of_oxygen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</si>
</sst>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561F-E035-4A6D-8179-1B095B6EBE15}">
  <dimension ref="A1:P298"/>
  <sheetViews>
    <sheetView zoomScaleNormal="100" workbookViewId="0">
      <selection activeCell="E1" sqref="E1:E1048576"/>
    </sheetView>
  </sheetViews>
  <sheetFormatPr defaultColWidth="21.7109375" defaultRowHeight="12.75" x14ac:dyDescent="0.2"/>
  <cols>
    <col min="1" max="1" width="21.7109375" style="5"/>
    <col min="2" max="2" width="15.42578125" style="5" customWidth="1"/>
    <col min="3" max="3" width="21.5703125" style="3" customWidth="1"/>
    <col min="4" max="4" width="21.5703125" style="5" customWidth="1"/>
    <col min="5" max="5" width="21.85546875" style="5" customWidth="1"/>
    <col min="6" max="6" width="18.5703125" style="5" customWidth="1"/>
    <col min="7" max="7" width="14.85546875" style="5" customWidth="1"/>
    <col min="8" max="9" width="21.7109375" style="5"/>
    <col min="10" max="10" width="13.28515625" style="5" customWidth="1"/>
    <col min="11" max="11" width="16.7109375" style="5" customWidth="1"/>
    <col min="12" max="12" width="16.28515625" style="5" customWidth="1"/>
    <col min="13" max="13" width="21.42578125" style="5" customWidth="1"/>
    <col min="14" max="14" width="20.85546875" style="5" customWidth="1"/>
    <col min="15" max="15" width="17.140625" style="5" customWidth="1"/>
    <col min="16" max="16" width="13.42578125" style="5" customWidth="1"/>
    <col min="17" max="16384" width="21.7109375" style="5"/>
  </cols>
  <sheetData>
    <row r="1" spans="1:16" x14ac:dyDescent="0.2">
      <c r="A1" s="1" t="s">
        <v>233</v>
      </c>
      <c r="B1" s="1" t="s">
        <v>234</v>
      </c>
      <c r="C1" s="1" t="s">
        <v>245</v>
      </c>
      <c r="D1" s="1" t="s">
        <v>235</v>
      </c>
      <c r="E1" s="1" t="s">
        <v>236</v>
      </c>
      <c r="F1" s="1" t="s">
        <v>237</v>
      </c>
      <c r="G1" s="1" t="s">
        <v>232</v>
      </c>
      <c r="I1" s="23" t="s">
        <v>552</v>
      </c>
      <c r="J1" s="1" t="s">
        <v>233</v>
      </c>
      <c r="K1" s="1" t="s">
        <v>234</v>
      </c>
      <c r="L1" s="1" t="s">
        <v>245</v>
      </c>
      <c r="M1" s="1" t="s">
        <v>235</v>
      </c>
      <c r="N1" s="1" t="s">
        <v>236</v>
      </c>
      <c r="O1" s="1" t="s">
        <v>237</v>
      </c>
      <c r="P1" s="1" t="s">
        <v>232</v>
      </c>
    </row>
    <row r="2" spans="1:16" x14ac:dyDescent="0.2">
      <c r="A2" s="5" t="s">
        <v>0</v>
      </c>
      <c r="B2" s="5" t="s">
        <v>1</v>
      </c>
      <c r="C2" s="3" t="str">
        <f t="shared" ref="C2:C65" si="0">CONCATENATE(A2,"-",B2)</f>
        <v>Ac2O3-Ac</v>
      </c>
      <c r="D2" s="6">
        <v>-964.31734265407499</v>
      </c>
      <c r="E2" s="6">
        <v>-95.178106347450495</v>
      </c>
      <c r="F2" s="6">
        <v>88.950558756672095</v>
      </c>
      <c r="G2" s="5" t="s">
        <v>2</v>
      </c>
      <c r="I2" s="23"/>
      <c r="J2" s="3" t="s">
        <v>0</v>
      </c>
      <c r="K2" s="3" t="s">
        <v>1</v>
      </c>
      <c r="L2" s="3" t="str">
        <f t="shared" ref="L2:L65" si="1">CONCATENATE(J2,"-",K2)</f>
        <v>Ac2O3-Ac</v>
      </c>
      <c r="M2" s="4">
        <v>-915.73566881647503</v>
      </c>
      <c r="N2" s="4">
        <v>-94.6725151144215</v>
      </c>
      <c r="O2" s="4">
        <v>73.093728299491204</v>
      </c>
      <c r="P2" s="3" t="s">
        <v>2</v>
      </c>
    </row>
    <row r="3" spans="1:16" x14ac:dyDescent="0.2">
      <c r="A3" s="5" t="s">
        <v>4</v>
      </c>
      <c r="B3" s="5" t="s">
        <v>6</v>
      </c>
      <c r="C3" s="3" t="str">
        <f t="shared" si="0"/>
        <v>Ag2O-Ag</v>
      </c>
      <c r="D3" s="6">
        <v>-267.19222841073503</v>
      </c>
      <c r="E3" s="6">
        <v>-65.295490655034499</v>
      </c>
      <c r="F3" s="6">
        <v>-32.435237462385999</v>
      </c>
      <c r="G3" s="5" t="s">
        <v>2</v>
      </c>
      <c r="I3" s="23"/>
      <c r="J3" s="3" t="s">
        <v>4</v>
      </c>
      <c r="K3" s="3" t="s">
        <v>6</v>
      </c>
      <c r="L3" s="3" t="str">
        <f t="shared" si="1"/>
        <v>Ag2O-Ag</v>
      </c>
      <c r="M3" s="4">
        <v>-250.99852486827299</v>
      </c>
      <c r="N3" s="4">
        <v>-65.296300939860501</v>
      </c>
      <c r="O3" s="4">
        <v>-48.630561574500497</v>
      </c>
      <c r="P3" s="3" t="s">
        <v>2</v>
      </c>
    </row>
    <row r="4" spans="1:16" x14ac:dyDescent="0.2">
      <c r="A4" s="5" t="s">
        <v>5</v>
      </c>
      <c r="B4" s="5" t="s">
        <v>3</v>
      </c>
      <c r="C4" s="3" t="str">
        <f t="shared" si="0"/>
        <v>Ag3O4-AgO</v>
      </c>
      <c r="D4" s="6">
        <v>-718.70811359112099</v>
      </c>
      <c r="E4" s="6">
        <v>-200.271095176621</v>
      </c>
      <c r="F4" s="6">
        <v>-51.1416565017959</v>
      </c>
      <c r="G4" s="5" t="s">
        <v>2</v>
      </c>
      <c r="I4" s="23"/>
      <c r="J4" s="3" t="s">
        <v>5</v>
      </c>
      <c r="K4" s="3" t="s">
        <v>3</v>
      </c>
      <c r="L4" s="3" t="str">
        <f t="shared" si="1"/>
        <v>Ag3O4-AgO</v>
      </c>
      <c r="M4" s="4">
        <v>-653.93258091030896</v>
      </c>
      <c r="N4" s="4">
        <v>-183.87987686785701</v>
      </c>
      <c r="O4" s="4">
        <v>-66.743534256314902</v>
      </c>
      <c r="P4" s="3" t="s">
        <v>2</v>
      </c>
    </row>
    <row r="5" spans="1:16" x14ac:dyDescent="0.2">
      <c r="A5" s="5" t="s">
        <v>5</v>
      </c>
      <c r="B5" s="5" t="s">
        <v>4</v>
      </c>
      <c r="C5" s="3" t="str">
        <f t="shared" si="0"/>
        <v>Ag3O4-Ag2O</v>
      </c>
      <c r="D5" s="6">
        <v>-718.70811359112099</v>
      </c>
      <c r="E5" s="6">
        <v>-267.19222841073503</v>
      </c>
      <c r="F5" s="6">
        <v>-41.868576173045597</v>
      </c>
      <c r="G5" s="5" t="s">
        <v>2</v>
      </c>
      <c r="I5" s="23"/>
      <c r="J5" s="3" t="s">
        <v>5</v>
      </c>
      <c r="K5" s="3" t="s">
        <v>4</v>
      </c>
      <c r="L5" s="3" t="str">
        <f t="shared" si="1"/>
        <v>Ag3O4-Ag2O</v>
      </c>
      <c r="M5" s="4">
        <v>-653.93258091030896</v>
      </c>
      <c r="N5" s="4">
        <v>-250.99852486827299</v>
      </c>
      <c r="O5" s="4">
        <v>-58.062567119892599</v>
      </c>
      <c r="P5" s="3" t="s">
        <v>2</v>
      </c>
    </row>
    <row r="6" spans="1:16" x14ac:dyDescent="0.2">
      <c r="A6" s="5" t="s">
        <v>5</v>
      </c>
      <c r="B6" s="5" t="s">
        <v>6</v>
      </c>
      <c r="C6" s="3" t="str">
        <f t="shared" si="0"/>
        <v>Ag3O4-Ag</v>
      </c>
      <c r="D6" s="6">
        <v>-718.70811359112099</v>
      </c>
      <c r="E6" s="6">
        <v>-65.295490655034499</v>
      </c>
      <c r="F6" s="6">
        <v>-38.331074156548297</v>
      </c>
      <c r="G6" s="5" t="s">
        <v>2</v>
      </c>
      <c r="I6" s="23"/>
      <c r="J6" s="3" t="s">
        <v>5</v>
      </c>
      <c r="K6" s="3" t="s">
        <v>6</v>
      </c>
      <c r="L6" s="3" t="str">
        <f t="shared" si="1"/>
        <v>Ag3O4-Ag</v>
      </c>
      <c r="M6" s="4">
        <v>-653.93258091030896</v>
      </c>
      <c r="N6" s="4">
        <v>-65.296300939860501</v>
      </c>
      <c r="O6" s="4">
        <v>-54.525565040370502</v>
      </c>
      <c r="P6" s="3" t="s">
        <v>2</v>
      </c>
    </row>
    <row r="7" spans="1:16" x14ac:dyDescent="0.2">
      <c r="A7" s="5" t="s">
        <v>3</v>
      </c>
      <c r="B7" s="5" t="s">
        <v>4</v>
      </c>
      <c r="C7" s="3" t="str">
        <f t="shared" si="0"/>
        <v>AgO-Ag2O</v>
      </c>
      <c r="D7" s="6">
        <v>-200.271095176621</v>
      </c>
      <c r="E7" s="6">
        <v>-267.19222841073503</v>
      </c>
      <c r="F7" s="6">
        <v>-35.686522620545396</v>
      </c>
      <c r="G7" s="5" t="s">
        <v>2</v>
      </c>
      <c r="I7" s="23"/>
      <c r="J7" s="3" t="s">
        <v>3</v>
      </c>
      <c r="K7" s="3" t="s">
        <v>4</v>
      </c>
      <c r="L7" s="3" t="str">
        <f t="shared" si="1"/>
        <v>AgO-Ag2O</v>
      </c>
      <c r="M7" s="4">
        <v>-183.87987686785701</v>
      </c>
      <c r="N7" s="4">
        <v>-250.99852486827299</v>
      </c>
      <c r="O7" s="4">
        <v>-52.275255695611101</v>
      </c>
      <c r="P7" s="3" t="s">
        <v>2</v>
      </c>
    </row>
    <row r="8" spans="1:16" x14ac:dyDescent="0.2">
      <c r="A8" s="5" t="s">
        <v>3</v>
      </c>
      <c r="B8" s="5" t="s">
        <v>6</v>
      </c>
      <c r="C8" s="3" t="str">
        <f t="shared" si="0"/>
        <v>AgO-Ag</v>
      </c>
      <c r="D8" s="6">
        <v>-200.271095176621</v>
      </c>
      <c r="E8" s="6">
        <v>-65.295490655034499</v>
      </c>
      <c r="F8" s="6">
        <v>-34.060880041465701</v>
      </c>
      <c r="G8" s="5" t="s">
        <v>2</v>
      </c>
      <c r="I8" s="23"/>
      <c r="J8" s="3" t="s">
        <v>3</v>
      </c>
      <c r="K8" s="3" t="s">
        <v>6</v>
      </c>
      <c r="L8" s="3" t="str">
        <f t="shared" si="1"/>
        <v>AgO-Ag</v>
      </c>
      <c r="M8" s="4">
        <v>-183.87987686785701</v>
      </c>
      <c r="N8" s="4">
        <v>-65.296300939860501</v>
      </c>
      <c r="O8" s="4">
        <v>-50.452908635055799</v>
      </c>
      <c r="P8" s="3" t="s">
        <v>2</v>
      </c>
    </row>
    <row r="9" spans="1:16" x14ac:dyDescent="0.2">
      <c r="A9" s="5" t="s">
        <v>7</v>
      </c>
      <c r="B9" s="5" t="s">
        <v>8</v>
      </c>
      <c r="C9" s="3" t="str">
        <f t="shared" si="0"/>
        <v>Al2O3-Al</v>
      </c>
      <c r="D9" s="6">
        <v>-911.12885393018598</v>
      </c>
      <c r="E9" s="6">
        <v>-86.426538307071695</v>
      </c>
      <c r="F9" s="6">
        <v>77.055441208961795</v>
      </c>
      <c r="G9" s="5" t="s">
        <v>2</v>
      </c>
      <c r="I9" s="23"/>
      <c r="J9" s="3" t="s">
        <v>7</v>
      </c>
      <c r="K9" s="3" t="s">
        <v>8</v>
      </c>
      <c r="L9" s="3" t="str">
        <f t="shared" si="1"/>
        <v>Al2O3-Al</v>
      </c>
      <c r="M9" s="4">
        <v>-862.547219984241</v>
      </c>
      <c r="N9" s="4">
        <v>-86.426611633928502</v>
      </c>
      <c r="O9" s="4">
        <v>60.861514342408697</v>
      </c>
      <c r="P9" s="3" t="s">
        <v>2</v>
      </c>
    </row>
    <row r="10" spans="1:16" x14ac:dyDescent="0.2">
      <c r="A10" s="5" t="s">
        <v>10</v>
      </c>
      <c r="B10" s="5" t="s">
        <v>11</v>
      </c>
      <c r="C10" s="3" t="str">
        <f t="shared" si="0"/>
        <v>As2O3-As</v>
      </c>
      <c r="D10" s="6">
        <v>-745.44243991998599</v>
      </c>
      <c r="E10" s="6">
        <v>-107.408856957193</v>
      </c>
      <c r="F10" s="6">
        <v>7.8384241054806596</v>
      </c>
      <c r="G10" s="5" t="s">
        <v>12</v>
      </c>
      <c r="I10" s="23"/>
      <c r="J10" s="3" t="s">
        <v>10</v>
      </c>
      <c r="K10" s="3" t="s">
        <v>11</v>
      </c>
      <c r="L10" s="3" t="str">
        <f t="shared" si="1"/>
        <v>As2O3-As</v>
      </c>
      <c r="M10" s="4">
        <v>-696.86051946894702</v>
      </c>
      <c r="N10" s="4">
        <v>-107.409330930004</v>
      </c>
      <c r="O10" s="4">
        <v>-8.3558653600731798</v>
      </c>
      <c r="P10" s="3" t="s">
        <v>2</v>
      </c>
    </row>
    <row r="11" spans="1:16" x14ac:dyDescent="0.2">
      <c r="A11" s="5" t="s">
        <v>9</v>
      </c>
      <c r="B11" s="5" t="s">
        <v>10</v>
      </c>
      <c r="C11" s="3" t="str">
        <f t="shared" si="0"/>
        <v>As2O5-As2O3</v>
      </c>
      <c r="D11" s="6">
        <v>-1038.2639035872101</v>
      </c>
      <c r="E11" s="6">
        <v>-745.44243991998599</v>
      </c>
      <c r="F11" s="6">
        <v>-22.625752729439501</v>
      </c>
      <c r="G11" s="5" t="s">
        <v>2</v>
      </c>
      <c r="I11" s="23"/>
      <c r="J11" s="3" t="s">
        <v>9</v>
      </c>
      <c r="K11" s="3" t="s">
        <v>10</v>
      </c>
      <c r="L11" s="3" t="str">
        <f t="shared" si="1"/>
        <v>As2O5-As2O3</v>
      </c>
      <c r="M11" s="4">
        <v>-957.29395824942196</v>
      </c>
      <c r="N11" s="4">
        <v>-696.86051946894702</v>
      </c>
      <c r="O11" s="4">
        <v>-38.819765172815401</v>
      </c>
      <c r="P11" s="3" t="s">
        <v>2</v>
      </c>
    </row>
    <row r="12" spans="1:16" x14ac:dyDescent="0.2">
      <c r="A12" s="5" t="s">
        <v>9</v>
      </c>
      <c r="B12" s="5" t="s">
        <v>11</v>
      </c>
      <c r="C12" s="3" t="str">
        <f t="shared" si="0"/>
        <v>As2O5-As</v>
      </c>
      <c r="D12" s="6">
        <v>-1038.2639035872101</v>
      </c>
      <c r="E12" s="6">
        <v>-107.408856957193</v>
      </c>
      <c r="F12" s="6">
        <v>-4.3472466284874196</v>
      </c>
      <c r="G12" s="5" t="s">
        <v>2</v>
      </c>
      <c r="I12" s="23"/>
      <c r="J12" s="3" t="s">
        <v>9</v>
      </c>
      <c r="K12" s="3" t="s">
        <v>11</v>
      </c>
      <c r="L12" s="3" t="str">
        <f t="shared" si="1"/>
        <v>As2O5-As</v>
      </c>
      <c r="M12" s="4">
        <v>-957.29395824942196</v>
      </c>
      <c r="N12" s="4">
        <v>-107.409330930004</v>
      </c>
      <c r="O12" s="4">
        <v>-20.54142528517</v>
      </c>
      <c r="P12" s="3" t="s">
        <v>2</v>
      </c>
    </row>
    <row r="13" spans="1:16" x14ac:dyDescent="0.2">
      <c r="A13" s="5" t="s">
        <v>13</v>
      </c>
      <c r="B13" s="5" t="s">
        <v>14</v>
      </c>
      <c r="C13" s="3" t="str">
        <f t="shared" si="0"/>
        <v>Au2O3-Au</v>
      </c>
      <c r="D13" s="6">
        <v>-546.18247136879199</v>
      </c>
      <c r="E13" s="6">
        <v>-75.489768445263294</v>
      </c>
      <c r="F13" s="6">
        <v>-37.3021730702974</v>
      </c>
      <c r="G13" s="5" t="s">
        <v>2</v>
      </c>
      <c r="J13" s="3" t="s">
        <v>13</v>
      </c>
      <c r="K13" s="3" t="s">
        <v>14</v>
      </c>
      <c r="L13" s="3" t="str">
        <f t="shared" si="1"/>
        <v>Au2O3-Au</v>
      </c>
      <c r="M13" s="4">
        <v>-497.600819091132</v>
      </c>
      <c r="N13" s="4">
        <v>-75.490102336107896</v>
      </c>
      <c r="O13" s="4">
        <v>-53.4962797567471</v>
      </c>
      <c r="P13" s="3" t="s">
        <v>2</v>
      </c>
    </row>
    <row r="14" spans="1:16" x14ac:dyDescent="0.2">
      <c r="A14" s="5" t="s">
        <v>15</v>
      </c>
      <c r="B14" s="5" t="s">
        <v>16</v>
      </c>
      <c r="C14" s="3" t="str">
        <f t="shared" si="0"/>
        <v>B2O3-B6O</v>
      </c>
      <c r="D14" s="6">
        <v>-973.77066562338996</v>
      </c>
      <c r="E14" s="6">
        <v>-1168.38967441454</v>
      </c>
      <c r="F14" s="6">
        <v>50.078805743900503</v>
      </c>
      <c r="G14" s="5" t="s">
        <v>2</v>
      </c>
      <c r="J14" s="3" t="s">
        <v>15</v>
      </c>
      <c r="K14" s="3" t="s">
        <v>16</v>
      </c>
      <c r="L14" s="3" t="str">
        <f t="shared" si="1"/>
        <v>B2O3-B6O</v>
      </c>
      <c r="M14" s="4">
        <v>-925.18871093009295</v>
      </c>
      <c r="N14" s="4">
        <v>-1152.19550197219</v>
      </c>
      <c r="O14" s="4">
        <v>33.884844289207599</v>
      </c>
      <c r="P14" s="3" t="s">
        <v>2</v>
      </c>
    </row>
    <row r="15" spans="1:16" x14ac:dyDescent="0.2">
      <c r="A15" s="5" t="s">
        <v>15</v>
      </c>
      <c r="B15" s="5" t="s">
        <v>17</v>
      </c>
      <c r="C15" s="3" t="str">
        <f t="shared" si="0"/>
        <v>B2O3-B</v>
      </c>
      <c r="D15" s="6">
        <v>-973.77066562338996</v>
      </c>
      <c r="E15" s="6">
        <v>-153.998505041817</v>
      </c>
      <c r="F15" s="6">
        <v>52.888067283532301</v>
      </c>
      <c r="G15" s="5" t="s">
        <v>2</v>
      </c>
      <c r="J15" s="3" t="s">
        <v>15</v>
      </c>
      <c r="K15" s="3" t="s">
        <v>17</v>
      </c>
      <c r="L15" s="3" t="str">
        <f t="shared" si="1"/>
        <v>B2O3-B</v>
      </c>
      <c r="M15" s="4">
        <v>-925.18871093009295</v>
      </c>
      <c r="N15" s="4">
        <v>-153.99854178210799</v>
      </c>
      <c r="O15" s="4">
        <v>36.694057892239499</v>
      </c>
      <c r="P15" s="3" t="s">
        <v>2</v>
      </c>
    </row>
    <row r="16" spans="1:16" x14ac:dyDescent="0.2">
      <c r="A16" s="5" t="s">
        <v>16</v>
      </c>
      <c r="B16" s="5" t="s">
        <v>17</v>
      </c>
      <c r="C16" s="3" t="str">
        <f t="shared" si="0"/>
        <v>B6O-B</v>
      </c>
      <c r="D16" s="6">
        <v>-1168.38967441454</v>
      </c>
      <c r="E16" s="6">
        <v>-153.998505041817</v>
      </c>
      <c r="F16" s="6">
        <v>75.362159600586907</v>
      </c>
      <c r="G16" s="5" t="s">
        <v>2</v>
      </c>
      <c r="J16" s="3" t="s">
        <v>16</v>
      </c>
      <c r="K16" s="3" t="s">
        <v>17</v>
      </c>
      <c r="L16" s="3" t="str">
        <f t="shared" si="1"/>
        <v>B6O-B</v>
      </c>
      <c r="M16" s="4">
        <v>-1152.19550197219</v>
      </c>
      <c r="N16" s="4">
        <v>-153.99854178210799</v>
      </c>
      <c r="O16" s="4">
        <v>59.167766716494697</v>
      </c>
      <c r="P16" s="3" t="s">
        <v>2</v>
      </c>
    </row>
    <row r="17" spans="1:16" x14ac:dyDescent="0.2">
      <c r="A17" s="5" t="s">
        <v>19</v>
      </c>
      <c r="B17" s="5" t="s">
        <v>20</v>
      </c>
      <c r="C17" s="3" t="str">
        <f t="shared" si="0"/>
        <v>BaO-Ba</v>
      </c>
      <c r="D17" s="6">
        <v>-288.912427380439</v>
      </c>
      <c r="E17" s="6">
        <v>-44.378889470875897</v>
      </c>
      <c r="F17" s="6">
        <v>75.497053346510697</v>
      </c>
      <c r="G17" s="5" t="s">
        <v>2</v>
      </c>
      <c r="J17" s="3" t="s">
        <v>19</v>
      </c>
      <c r="K17" s="3" t="s">
        <v>20</v>
      </c>
      <c r="L17" s="3" t="str">
        <f t="shared" si="1"/>
        <v>BaO-Ba</v>
      </c>
      <c r="M17" s="4">
        <v>-272.68474248926498</v>
      </c>
      <c r="N17" s="4">
        <v>-44.378743278337602</v>
      </c>
      <c r="O17" s="4">
        <v>59.269514647875098</v>
      </c>
      <c r="P17" s="3" t="s">
        <v>2</v>
      </c>
    </row>
    <row r="18" spans="1:16" x14ac:dyDescent="0.2">
      <c r="A18" s="5" t="s">
        <v>18</v>
      </c>
      <c r="B18" s="5" t="s">
        <v>19</v>
      </c>
      <c r="C18" s="3" t="str">
        <f t="shared" si="0"/>
        <v>BaO2-BaO</v>
      </c>
      <c r="D18" s="6">
        <v>-422.00067239709398</v>
      </c>
      <c r="E18" s="6">
        <v>-288.912427380439</v>
      </c>
      <c r="F18" s="6">
        <v>-35.948239546397197</v>
      </c>
      <c r="G18" s="5" t="s">
        <v>2</v>
      </c>
      <c r="J18" s="3" t="s">
        <v>18</v>
      </c>
      <c r="K18" s="3" t="s">
        <v>19</v>
      </c>
      <c r="L18" s="3" t="str">
        <f t="shared" si="1"/>
        <v>BaO2-BaO</v>
      </c>
      <c r="M18" s="4">
        <v>-400.50057851497002</v>
      </c>
      <c r="N18" s="4">
        <v>-272.68474248926498</v>
      </c>
      <c r="O18" s="4">
        <v>-41.2206485373476</v>
      </c>
      <c r="P18" s="3" t="s">
        <v>2</v>
      </c>
    </row>
    <row r="19" spans="1:16" x14ac:dyDescent="0.2">
      <c r="A19" s="5" t="s">
        <v>18</v>
      </c>
      <c r="B19" s="5" t="s">
        <v>20</v>
      </c>
      <c r="C19" s="3" t="str">
        <f t="shared" si="0"/>
        <v>BaO2-Ba</v>
      </c>
      <c r="D19" s="6">
        <v>-422.00067239709398</v>
      </c>
      <c r="E19" s="6">
        <v>-44.378889470875897</v>
      </c>
      <c r="F19" s="6">
        <v>19.7744069000567</v>
      </c>
      <c r="G19" s="5" t="s">
        <v>12</v>
      </c>
      <c r="J19" s="3" t="s">
        <v>18</v>
      </c>
      <c r="K19" s="3" t="s">
        <v>20</v>
      </c>
      <c r="L19" s="3" t="str">
        <f t="shared" si="1"/>
        <v>BaO2-Ba</v>
      </c>
      <c r="M19" s="4">
        <v>-400.50057851497002</v>
      </c>
      <c r="N19" s="4">
        <v>-44.378743278337602</v>
      </c>
      <c r="O19" s="4">
        <v>9.0244330552637493</v>
      </c>
      <c r="P19" s="3" t="s">
        <v>12</v>
      </c>
    </row>
    <row r="20" spans="1:16" x14ac:dyDescent="0.2">
      <c r="A20" s="5" t="s">
        <v>21</v>
      </c>
      <c r="B20" s="5" t="s">
        <v>22</v>
      </c>
      <c r="C20" s="3" t="str">
        <f t="shared" si="0"/>
        <v>BeO-Be</v>
      </c>
      <c r="D20" s="6">
        <v>-343.77037032738201</v>
      </c>
      <c r="E20" s="6">
        <v>-86.2997151271435</v>
      </c>
      <c r="F20" s="6">
        <v>88.434170637186597</v>
      </c>
      <c r="G20" s="5" t="s">
        <v>2</v>
      </c>
      <c r="J20" s="3" t="s">
        <v>21</v>
      </c>
      <c r="K20" s="3" t="s">
        <v>22</v>
      </c>
      <c r="L20" s="3" t="str">
        <f t="shared" si="1"/>
        <v>BeO-Be</v>
      </c>
      <c r="M20" s="4">
        <v>-327.576213103817</v>
      </c>
      <c r="N20" s="4">
        <v>-86.299955745304004</v>
      </c>
      <c r="O20" s="4">
        <v>72.239772795460894</v>
      </c>
      <c r="P20" s="3" t="s">
        <v>2</v>
      </c>
    </row>
    <row r="21" spans="1:16" x14ac:dyDescent="0.2">
      <c r="A21" s="5" t="s">
        <v>24</v>
      </c>
      <c r="B21" s="5" t="s">
        <v>26</v>
      </c>
      <c r="C21" s="3" t="str">
        <f t="shared" si="0"/>
        <v>Bi2O3-Bi</v>
      </c>
      <c r="D21" s="6">
        <v>-711.85274424700197</v>
      </c>
      <c r="E21" s="6">
        <v>-89.888811119111594</v>
      </c>
      <c r="F21" s="6">
        <v>8.3218894398735799</v>
      </c>
      <c r="G21" s="5" t="s">
        <v>12</v>
      </c>
      <c r="J21" s="3" t="s">
        <v>24</v>
      </c>
      <c r="K21" s="3" t="s">
        <v>26</v>
      </c>
      <c r="L21" s="3" t="str">
        <f t="shared" si="1"/>
        <v>Bi2O3-Bi</v>
      </c>
      <c r="M21" s="4">
        <v>-663.27100232841201</v>
      </c>
      <c r="N21" s="4">
        <v>-89.888694326492299</v>
      </c>
      <c r="O21" s="4">
        <v>-7.8719466712432498</v>
      </c>
      <c r="P21" s="3" t="s">
        <v>2</v>
      </c>
    </row>
    <row r="22" spans="1:16" x14ac:dyDescent="0.2">
      <c r="A22" s="5" t="s">
        <v>23</v>
      </c>
      <c r="B22" s="5" t="s">
        <v>24</v>
      </c>
      <c r="C22" s="3" t="str">
        <f t="shared" si="0"/>
        <v>Bi4O7-Bi2O3</v>
      </c>
      <c r="D22" s="6">
        <v>-1557.6353782501801</v>
      </c>
      <c r="E22" s="6">
        <v>-711.85274424700197</v>
      </c>
      <c r="F22" s="6">
        <v>-35.106594806873503</v>
      </c>
      <c r="G22" s="5" t="s">
        <v>2</v>
      </c>
      <c r="J22" s="3" t="s">
        <v>23</v>
      </c>
      <c r="K22" s="3" t="s">
        <v>24</v>
      </c>
      <c r="L22" s="3" t="str">
        <f t="shared" si="1"/>
        <v>Bi4O7-Bi2O3</v>
      </c>
      <c r="M22" s="4">
        <v>-1444.27813587539</v>
      </c>
      <c r="N22" s="4">
        <v>-663.27100232841201</v>
      </c>
      <c r="O22" s="4">
        <v>-51.300353344478403</v>
      </c>
      <c r="P22" s="3" t="s">
        <v>2</v>
      </c>
    </row>
    <row r="23" spans="1:16" x14ac:dyDescent="0.2">
      <c r="A23" s="5" t="s">
        <v>23</v>
      </c>
      <c r="B23" s="5" t="s">
        <v>26</v>
      </c>
      <c r="C23" s="3" t="str">
        <f t="shared" si="0"/>
        <v>Bi4O7-Bi</v>
      </c>
      <c r="D23" s="6">
        <v>-1557.6353782501801</v>
      </c>
      <c r="E23" s="6">
        <v>-89.888811119111594</v>
      </c>
      <c r="F23" s="6">
        <v>2.1178202617668598</v>
      </c>
      <c r="G23" s="5" t="s">
        <v>12</v>
      </c>
      <c r="J23" s="3" t="s">
        <v>23</v>
      </c>
      <c r="K23" s="3" t="s">
        <v>26</v>
      </c>
      <c r="L23" s="3" t="str">
        <f t="shared" si="1"/>
        <v>Bi4O7-Bi</v>
      </c>
      <c r="M23" s="4">
        <v>-1444.27813587539</v>
      </c>
      <c r="N23" s="4">
        <v>-89.888694326492299</v>
      </c>
      <c r="O23" s="4">
        <v>-14.0760047674197</v>
      </c>
      <c r="P23" s="3" t="s">
        <v>2</v>
      </c>
    </row>
    <row r="24" spans="1:16" x14ac:dyDescent="0.2">
      <c r="A24" s="5" t="s">
        <v>25</v>
      </c>
      <c r="B24" s="5" t="s">
        <v>24</v>
      </c>
      <c r="C24" s="3" t="str">
        <f t="shared" si="0"/>
        <v>BiO2-Bi2O3</v>
      </c>
      <c r="D24" s="6">
        <v>-419.43884416254502</v>
      </c>
      <c r="E24" s="6">
        <v>-711.85274424700197</v>
      </c>
      <c r="F24" s="6">
        <v>-42.011540484964499</v>
      </c>
      <c r="G24" s="5" t="s">
        <v>2</v>
      </c>
      <c r="J24" s="3" t="s">
        <v>25</v>
      </c>
      <c r="K24" s="3" t="s">
        <v>24</v>
      </c>
      <c r="L24" s="3" t="str">
        <f t="shared" si="1"/>
        <v>BiO2-Bi2O3</v>
      </c>
      <c r="M24" s="4">
        <v>-387.05116233249402</v>
      </c>
      <c r="N24" s="4">
        <v>-663.27100232841201</v>
      </c>
      <c r="O24" s="4">
        <v>-58.205162226476098</v>
      </c>
      <c r="P24" s="3" t="s">
        <v>2</v>
      </c>
    </row>
    <row r="25" spans="1:16" x14ac:dyDescent="0.2">
      <c r="A25" s="5" t="s">
        <v>25</v>
      </c>
      <c r="B25" s="5" t="s">
        <v>23</v>
      </c>
      <c r="C25" s="3" t="str">
        <f t="shared" si="0"/>
        <v>BiO2-Bi4O7</v>
      </c>
      <c r="D25" s="6">
        <v>-419.43884416254502</v>
      </c>
      <c r="E25" s="6">
        <v>-1557.6353782501801</v>
      </c>
      <c r="F25" s="6">
        <v>-48.916486163055602</v>
      </c>
      <c r="G25" s="5" t="s">
        <v>2</v>
      </c>
      <c r="J25" s="3" t="s">
        <v>25</v>
      </c>
      <c r="K25" s="3" t="s">
        <v>23</v>
      </c>
      <c r="L25" s="3" t="str">
        <f t="shared" si="1"/>
        <v>BiO2-Bi4O7</v>
      </c>
      <c r="M25" s="4">
        <v>-387.05116233249402</v>
      </c>
      <c r="N25" s="4">
        <v>-1444.27813587539</v>
      </c>
      <c r="O25" s="4">
        <v>-65.109971108473601</v>
      </c>
      <c r="P25" s="3" t="s">
        <v>2</v>
      </c>
    </row>
    <row r="26" spans="1:16" x14ac:dyDescent="0.2">
      <c r="A26" s="5" t="s">
        <v>25</v>
      </c>
      <c r="B26" s="5" t="s">
        <v>26</v>
      </c>
      <c r="C26" s="3" t="str">
        <f t="shared" si="0"/>
        <v>BiO2-Bi</v>
      </c>
      <c r="D26" s="6">
        <v>-419.43884416254502</v>
      </c>
      <c r="E26" s="6">
        <v>-89.888811119111594</v>
      </c>
      <c r="F26" s="6">
        <v>-4.2614680413359398</v>
      </c>
      <c r="G26" s="5" t="s">
        <v>2</v>
      </c>
      <c r="J26" s="3" t="s">
        <v>25</v>
      </c>
      <c r="K26" s="3" t="s">
        <v>26</v>
      </c>
      <c r="L26" s="3" t="str">
        <f t="shared" si="1"/>
        <v>BiO2-Bi</v>
      </c>
      <c r="M26" s="4">
        <v>-387.05116233249402</v>
      </c>
      <c r="N26" s="4">
        <v>-89.888694326492299</v>
      </c>
      <c r="O26" s="4">
        <v>-20.4552505600514</v>
      </c>
      <c r="P26" s="3" t="s">
        <v>2</v>
      </c>
    </row>
    <row r="27" spans="1:16" x14ac:dyDescent="0.2">
      <c r="A27" s="5" t="s">
        <v>27</v>
      </c>
      <c r="B27" s="5" t="s">
        <v>28</v>
      </c>
      <c r="C27" s="3" t="str">
        <f t="shared" si="0"/>
        <v>CaO-Ca</v>
      </c>
      <c r="D27" s="6">
        <v>-313.156407630714</v>
      </c>
      <c r="E27" s="6">
        <v>-46.190731536850201</v>
      </c>
      <c r="F27" s="6">
        <v>97.929191530811295</v>
      </c>
      <c r="G27" s="5" t="s">
        <v>2</v>
      </c>
      <c r="J27" s="3" t="s">
        <v>27</v>
      </c>
      <c r="K27" s="3" t="s">
        <v>28</v>
      </c>
      <c r="L27" s="3" t="str">
        <f t="shared" si="1"/>
        <v>CaO-Ca</v>
      </c>
      <c r="M27" s="4">
        <v>-296.96185218236297</v>
      </c>
      <c r="N27" s="4">
        <v>-46.620640441572398</v>
      </c>
      <c r="O27" s="4">
        <v>81.304727177738798</v>
      </c>
      <c r="P27" s="3" t="s">
        <v>2</v>
      </c>
    </row>
    <row r="28" spans="1:16" x14ac:dyDescent="0.2">
      <c r="A28" s="5" t="s">
        <v>29</v>
      </c>
      <c r="B28" s="5" t="s">
        <v>30</v>
      </c>
      <c r="C28" s="3" t="str">
        <f t="shared" si="0"/>
        <v>CdO-Cd</v>
      </c>
      <c r="D28" s="6">
        <v>-198.65352316353699</v>
      </c>
      <c r="E28" s="6">
        <v>-21.093000698058699</v>
      </c>
      <c r="F28" s="6">
        <v>8.5240379024258406</v>
      </c>
      <c r="G28" s="5" t="s">
        <v>12</v>
      </c>
      <c r="J28" s="9" t="s">
        <v>29</v>
      </c>
      <c r="K28" s="9" t="s">
        <v>30</v>
      </c>
      <c r="L28" s="9" t="str">
        <f t="shared" si="1"/>
        <v>CdO-Cd</v>
      </c>
      <c r="M28" s="10">
        <v>-182.45877540512799</v>
      </c>
      <c r="N28" s="10">
        <v>-21.092639943758702</v>
      </c>
      <c r="O28" s="10">
        <v>-7.6703491016826799</v>
      </c>
      <c r="P28" s="9" t="s">
        <v>2</v>
      </c>
    </row>
    <row r="29" spans="1:16" x14ac:dyDescent="0.2">
      <c r="A29" s="5" t="s">
        <v>33</v>
      </c>
      <c r="B29" s="5" t="s">
        <v>32</v>
      </c>
      <c r="C29" s="3" t="str">
        <f t="shared" si="0"/>
        <v>Ce11O20-Ce5O9</v>
      </c>
      <c r="D29" s="6">
        <v>-6609.1778813663695</v>
      </c>
      <c r="E29" s="6">
        <v>-2984.4284347064299</v>
      </c>
      <c r="F29" s="6">
        <v>48.140140497992597</v>
      </c>
      <c r="G29" s="5" t="s">
        <v>2</v>
      </c>
      <c r="J29" s="3" t="s">
        <v>33</v>
      </c>
      <c r="K29" s="3" t="s">
        <v>32</v>
      </c>
      <c r="L29" s="3" t="str">
        <f t="shared" si="1"/>
        <v>Ce11O20-Ce5O9</v>
      </c>
      <c r="M29" s="4">
        <v>-6285.2996502556498</v>
      </c>
      <c r="N29" s="4">
        <v>-2838.6827855341899</v>
      </c>
      <c r="O29" s="4">
        <v>31.951125839086</v>
      </c>
      <c r="P29" s="3" t="s">
        <v>2</v>
      </c>
    </row>
    <row r="30" spans="1:16" x14ac:dyDescent="0.2">
      <c r="A30" s="5" t="s">
        <v>33</v>
      </c>
      <c r="B30" s="5" t="s">
        <v>34</v>
      </c>
      <c r="C30" s="3" t="str">
        <f t="shared" si="0"/>
        <v>Ce11O20-Ce2O3</v>
      </c>
      <c r="D30" s="6">
        <v>-6609.1778813663695</v>
      </c>
      <c r="E30" s="6">
        <v>-1050.52338156877</v>
      </c>
      <c r="F30" s="6">
        <v>68.477596219269998</v>
      </c>
      <c r="G30" s="5" t="s">
        <v>2</v>
      </c>
      <c r="J30" s="3" t="s">
        <v>33</v>
      </c>
      <c r="K30" s="3" t="s">
        <v>34</v>
      </c>
      <c r="L30" s="3" t="str">
        <f t="shared" si="1"/>
        <v>Ce11O20-Ce2O3</v>
      </c>
      <c r="M30" s="4">
        <v>-6285.2996502556498</v>
      </c>
      <c r="N30" s="4">
        <v>-1001.94144238249</v>
      </c>
      <c r="O30" s="4">
        <v>52.284006051789397</v>
      </c>
      <c r="P30" s="3" t="s">
        <v>2</v>
      </c>
    </row>
    <row r="31" spans="1:16" x14ac:dyDescent="0.2">
      <c r="A31" s="5" t="s">
        <v>33</v>
      </c>
      <c r="B31" s="5" t="s">
        <v>36</v>
      </c>
      <c r="C31" s="3" t="str">
        <f t="shared" si="0"/>
        <v>Ce11O20-CeO</v>
      </c>
      <c r="D31" s="6">
        <v>-6609.1778813663695</v>
      </c>
      <c r="E31" s="6">
        <v>-400.20553245743298</v>
      </c>
      <c r="F31" s="6">
        <v>76.176518140792496</v>
      </c>
      <c r="G31" s="5" t="s">
        <v>2</v>
      </c>
      <c r="J31" s="3" t="s">
        <v>33</v>
      </c>
      <c r="K31" s="3" t="s">
        <v>36</v>
      </c>
      <c r="L31" s="3" t="str">
        <f t="shared" si="1"/>
        <v>Ce11O20-CeO</v>
      </c>
      <c r="M31" s="4">
        <v>-6285.2996502556498</v>
      </c>
      <c r="N31" s="4">
        <v>-384.01106647707201</v>
      </c>
      <c r="O31" s="4">
        <v>59.983284215597998</v>
      </c>
      <c r="P31" s="3" t="s">
        <v>2</v>
      </c>
    </row>
    <row r="32" spans="1:16" x14ac:dyDescent="0.2">
      <c r="A32" s="5" t="s">
        <v>33</v>
      </c>
      <c r="B32" s="5" t="s">
        <v>37</v>
      </c>
      <c r="C32" s="3" t="str">
        <f t="shared" si="0"/>
        <v>Ce11O20-Ce7O12</v>
      </c>
      <c r="D32" s="6">
        <v>-6609.1778813663695</v>
      </c>
      <c r="E32" s="6">
        <v>-4044.3750667783702</v>
      </c>
      <c r="F32" s="6">
        <v>52.978444812258402</v>
      </c>
      <c r="G32" s="5" t="s">
        <v>2</v>
      </c>
      <c r="J32" s="3" t="s">
        <v>33</v>
      </c>
      <c r="K32" s="3" t="s">
        <v>37</v>
      </c>
      <c r="L32" s="3" t="str">
        <f t="shared" si="1"/>
        <v>Ce11O20-Ce7O12</v>
      </c>
      <c r="M32" s="4">
        <v>-6285.2996502556498</v>
      </c>
      <c r="N32" s="4">
        <v>-3850.04762616885</v>
      </c>
      <c r="O32" s="4">
        <v>36.785223428468498</v>
      </c>
      <c r="P32" s="3" t="s">
        <v>2</v>
      </c>
    </row>
    <row r="33" spans="1:16" x14ac:dyDescent="0.2">
      <c r="A33" s="5" t="s">
        <v>33</v>
      </c>
      <c r="B33" s="5" t="s">
        <v>38</v>
      </c>
      <c r="C33" s="3" t="str">
        <f t="shared" si="0"/>
        <v>Ce11O20-Ce</v>
      </c>
      <c r="D33" s="6">
        <v>-6609.1778813663695</v>
      </c>
      <c r="E33" s="6">
        <v>-136.83759939053201</v>
      </c>
      <c r="F33" s="6">
        <v>86.1617298404731</v>
      </c>
      <c r="G33" s="5" t="s">
        <v>2</v>
      </c>
      <c r="J33" s="3" t="s">
        <v>33</v>
      </c>
      <c r="K33" s="3" t="s">
        <v>38</v>
      </c>
      <c r="L33" s="3" t="str">
        <f t="shared" si="1"/>
        <v>Ce11O20-Ce</v>
      </c>
      <c r="M33" s="4">
        <v>-6285.2996502556498</v>
      </c>
      <c r="N33" s="4">
        <v>-136.838135045527</v>
      </c>
      <c r="O33" s="4">
        <v>69.967523674689801</v>
      </c>
      <c r="P33" s="3" t="s">
        <v>2</v>
      </c>
    </row>
    <row r="34" spans="1:16" x14ac:dyDescent="0.2">
      <c r="A34" s="5" t="s">
        <v>31</v>
      </c>
      <c r="B34" s="5" t="s">
        <v>32</v>
      </c>
      <c r="C34" s="3" t="str">
        <f t="shared" si="0"/>
        <v>Ce17O32-Ce5O9</v>
      </c>
      <c r="D34" s="6">
        <v>-10435.414772792201</v>
      </c>
      <c r="E34" s="6">
        <v>-2984.4284347064299</v>
      </c>
      <c r="F34" s="6">
        <v>36.933583144342499</v>
      </c>
      <c r="G34" s="5" t="s">
        <v>2</v>
      </c>
      <c r="J34" s="3" t="s">
        <v>31</v>
      </c>
      <c r="K34" s="3" t="s">
        <v>34</v>
      </c>
      <c r="L34" s="3" t="str">
        <f t="shared" si="1"/>
        <v>Ce17O32-Ce2O3</v>
      </c>
      <c r="M34" s="4">
        <v>-9917.2084616525808</v>
      </c>
      <c r="N34" s="4">
        <v>-1001.94144238249</v>
      </c>
      <c r="O34" s="4">
        <v>46.456777191009699</v>
      </c>
      <c r="P34" s="3" t="s">
        <v>2</v>
      </c>
    </row>
    <row r="35" spans="1:16" x14ac:dyDescent="0.2">
      <c r="A35" s="5" t="s">
        <v>31</v>
      </c>
      <c r="B35" s="5" t="s">
        <v>33</v>
      </c>
      <c r="C35" s="8" t="str">
        <f t="shared" si="0"/>
        <v>Ce17O32-Ce11O20</v>
      </c>
      <c r="D35" s="6">
        <v>-10435.414772792201</v>
      </c>
      <c r="E35" s="6">
        <v>-6609.1778813663695</v>
      </c>
      <c r="F35" s="6">
        <v>33.758391894141099</v>
      </c>
      <c r="G35" s="5" t="s">
        <v>2</v>
      </c>
      <c r="J35" s="3" t="s">
        <v>31</v>
      </c>
      <c r="K35" s="3" t="s">
        <v>36</v>
      </c>
      <c r="L35" s="3" t="str">
        <f t="shared" si="1"/>
        <v>Ce17O32-CeO</v>
      </c>
      <c r="M35" s="4">
        <v>-9917.2084616525808</v>
      </c>
      <c r="N35" s="4">
        <v>-384.01106647707201</v>
      </c>
      <c r="O35" s="4">
        <v>56.898204206437697</v>
      </c>
      <c r="P35" s="3" t="s">
        <v>2</v>
      </c>
    </row>
    <row r="36" spans="1:16" x14ac:dyDescent="0.2">
      <c r="A36" s="5" t="s">
        <v>31</v>
      </c>
      <c r="B36" s="5" t="s">
        <v>34</v>
      </c>
      <c r="C36" s="3" t="str">
        <f t="shared" si="0"/>
        <v>Ce17O32-Ce2O3</v>
      </c>
      <c r="D36" s="6">
        <v>-10435.414772792201</v>
      </c>
      <c r="E36" s="6">
        <v>-1050.52338156877</v>
      </c>
      <c r="F36" s="6">
        <v>62.650596891975901</v>
      </c>
      <c r="G36" s="5" t="s">
        <v>2</v>
      </c>
      <c r="J36" s="3" t="s">
        <v>31</v>
      </c>
      <c r="K36" s="3" t="s">
        <v>37</v>
      </c>
      <c r="L36" s="3" t="str">
        <f t="shared" si="1"/>
        <v>Ce17O32-Ce7O12</v>
      </c>
      <c r="M36" s="4">
        <v>-9917.2084616525808</v>
      </c>
      <c r="N36" s="4">
        <v>-3850.04762616885</v>
      </c>
      <c r="O36" s="4">
        <v>29.445994771825799</v>
      </c>
      <c r="P36" s="3" t="s">
        <v>2</v>
      </c>
    </row>
    <row r="37" spans="1:16" x14ac:dyDescent="0.2">
      <c r="A37" s="5" t="s">
        <v>31</v>
      </c>
      <c r="B37" s="5" t="s">
        <v>36</v>
      </c>
      <c r="C37" s="3" t="str">
        <f t="shared" si="0"/>
        <v>Ce17O32-CeO</v>
      </c>
      <c r="D37" s="6">
        <v>-10435.414772792201</v>
      </c>
      <c r="E37" s="6">
        <v>-400.20553245743298</v>
      </c>
      <c r="F37" s="6">
        <v>73.091563504672607</v>
      </c>
      <c r="G37" s="5" t="s">
        <v>2</v>
      </c>
      <c r="J37" s="3" t="s">
        <v>31</v>
      </c>
      <c r="K37" s="3" t="s">
        <v>38</v>
      </c>
      <c r="L37" s="3" t="str">
        <f t="shared" si="1"/>
        <v>Ce17O32-Ce</v>
      </c>
      <c r="M37" s="4">
        <v>-9917.2084616525808</v>
      </c>
      <c r="N37" s="4">
        <v>-136.838135045527</v>
      </c>
      <c r="O37" s="4">
        <v>68.181020620654095</v>
      </c>
      <c r="P37" s="3" t="s">
        <v>2</v>
      </c>
    </row>
    <row r="38" spans="1:16" x14ac:dyDescent="0.2">
      <c r="A38" s="5" t="s">
        <v>31</v>
      </c>
      <c r="B38" s="5" t="s">
        <v>37</v>
      </c>
      <c r="C38" s="3" t="str">
        <f t="shared" si="0"/>
        <v>Ce17O32-Ce7O12</v>
      </c>
      <c r="D38" s="6">
        <v>-10435.414772792201</v>
      </c>
      <c r="E38" s="6">
        <v>-4044.3750667783702</v>
      </c>
      <c r="F38" s="6">
        <v>45.639879152614199</v>
      </c>
      <c r="G38" s="5" t="s">
        <v>2</v>
      </c>
      <c r="J38" s="3" t="s">
        <v>31</v>
      </c>
      <c r="K38" s="3" t="s">
        <v>33</v>
      </c>
      <c r="L38" s="3" t="str">
        <f t="shared" si="1"/>
        <v>Ce17O32-Ce11O20</v>
      </c>
      <c r="M38" s="4">
        <v>-9917.2084616525808</v>
      </c>
      <c r="N38" s="4">
        <v>-6285.2996502556498</v>
      </c>
      <c r="O38" s="4">
        <v>17.563434089642399</v>
      </c>
      <c r="P38" s="3" t="s">
        <v>12</v>
      </c>
    </row>
    <row r="39" spans="1:16" x14ac:dyDescent="0.2">
      <c r="A39" s="5" t="s">
        <v>31</v>
      </c>
      <c r="B39" s="5" t="s">
        <v>38</v>
      </c>
      <c r="C39" s="3" t="str">
        <f t="shared" si="0"/>
        <v>Ce17O32-Ce</v>
      </c>
      <c r="D39" s="6">
        <v>-10435.414772792201</v>
      </c>
      <c r="E39" s="6">
        <v>-136.83759939053201</v>
      </c>
      <c r="F39" s="6">
        <v>84.375252410484507</v>
      </c>
      <c r="G39" s="5" t="s">
        <v>2</v>
      </c>
      <c r="J39" s="3" t="s">
        <v>31</v>
      </c>
      <c r="K39" s="3" t="s">
        <v>32</v>
      </c>
      <c r="L39" s="3" t="str">
        <f t="shared" si="1"/>
        <v>Ce17O32-Ce5O9</v>
      </c>
      <c r="M39" s="4">
        <v>-9917.2084616525808</v>
      </c>
      <c r="N39" s="4">
        <v>-2838.6827855341899</v>
      </c>
      <c r="O39" s="4">
        <v>20.739937462895998</v>
      </c>
      <c r="P39" s="3" t="s">
        <v>12</v>
      </c>
    </row>
    <row r="40" spans="1:16" x14ac:dyDescent="0.2">
      <c r="A40" s="5" t="s">
        <v>34</v>
      </c>
      <c r="B40" s="5" t="s">
        <v>36</v>
      </c>
      <c r="C40" s="3" t="str">
        <f t="shared" si="0"/>
        <v>Ce2O3-CeO</v>
      </c>
      <c r="D40" s="6">
        <v>-1050.52338156877</v>
      </c>
      <c r="E40" s="6">
        <v>-400.20553245743298</v>
      </c>
      <c r="F40" s="6">
        <v>81.075832090852501</v>
      </c>
      <c r="G40" s="5" t="s">
        <v>2</v>
      </c>
      <c r="J40" s="3" t="s">
        <v>34</v>
      </c>
      <c r="K40" s="3" t="s">
        <v>36</v>
      </c>
      <c r="L40" s="3" t="str">
        <f t="shared" si="1"/>
        <v>Ce2O3-CeO</v>
      </c>
      <c r="M40" s="4">
        <v>-1001.94144238249</v>
      </c>
      <c r="N40" s="4">
        <v>-384.01106647707201</v>
      </c>
      <c r="O40" s="4">
        <v>64.882824865294495</v>
      </c>
      <c r="P40" s="3" t="s">
        <v>2</v>
      </c>
    </row>
    <row r="41" spans="1:16" x14ac:dyDescent="0.2">
      <c r="A41" s="5" t="s">
        <v>34</v>
      </c>
      <c r="B41" s="5" t="s">
        <v>38</v>
      </c>
      <c r="C41" s="3" t="str">
        <f t="shared" si="0"/>
        <v>Ce2O3-Ce</v>
      </c>
      <c r="D41" s="6">
        <v>-1050.52338156877</v>
      </c>
      <c r="E41" s="6">
        <v>-136.83759939053201</v>
      </c>
      <c r="F41" s="6">
        <v>89.912909699516106</v>
      </c>
      <c r="G41" s="5" t="s">
        <v>2</v>
      </c>
      <c r="J41" s="3" t="s">
        <v>34</v>
      </c>
      <c r="K41" s="3" t="s">
        <v>38</v>
      </c>
      <c r="L41" s="3" t="str">
        <f t="shared" si="1"/>
        <v>Ce2O3-Ce</v>
      </c>
      <c r="M41" s="4">
        <v>-1001.94144238249</v>
      </c>
      <c r="N41" s="4">
        <v>-136.838135045527</v>
      </c>
      <c r="O41" s="4">
        <v>73.718572867426204</v>
      </c>
      <c r="P41" s="3" t="s">
        <v>2</v>
      </c>
    </row>
    <row r="42" spans="1:16" x14ac:dyDescent="0.2">
      <c r="A42" s="5" t="s">
        <v>32</v>
      </c>
      <c r="B42" s="5" t="s">
        <v>34</v>
      </c>
      <c r="C42" s="3" t="str">
        <f t="shared" si="0"/>
        <v>Ce5O9-Ce2O3</v>
      </c>
      <c r="D42" s="6">
        <v>-2984.4284347064299</v>
      </c>
      <c r="E42" s="6">
        <v>-1050.52338156877</v>
      </c>
      <c r="F42" s="6">
        <v>69.710169293286995</v>
      </c>
      <c r="G42" s="5" t="s">
        <v>2</v>
      </c>
      <c r="J42" s="3" t="s">
        <v>32</v>
      </c>
      <c r="K42" s="3" t="s">
        <v>34</v>
      </c>
      <c r="L42" s="3" t="str">
        <f t="shared" si="1"/>
        <v>Ce5O9-Ce2O3</v>
      </c>
      <c r="M42" s="4">
        <v>-2838.6827855341899</v>
      </c>
      <c r="N42" s="4">
        <v>-1001.94144238249</v>
      </c>
      <c r="O42" s="4">
        <v>53.516301822256303</v>
      </c>
      <c r="P42" s="3" t="s">
        <v>2</v>
      </c>
    </row>
    <row r="43" spans="1:16" x14ac:dyDescent="0.2">
      <c r="A43" s="5" t="s">
        <v>32</v>
      </c>
      <c r="B43" s="5" t="s">
        <v>36</v>
      </c>
      <c r="C43" s="3" t="str">
        <f t="shared" si="0"/>
        <v>Ce5O9-CeO</v>
      </c>
      <c r="D43" s="6">
        <v>-2984.4284347064299</v>
      </c>
      <c r="E43" s="6">
        <v>-400.20553245743298</v>
      </c>
      <c r="F43" s="6">
        <v>76.813708541765195</v>
      </c>
      <c r="G43" s="5" t="s">
        <v>2</v>
      </c>
      <c r="J43" s="3" t="s">
        <v>32</v>
      </c>
      <c r="K43" s="3" t="s">
        <v>36</v>
      </c>
      <c r="L43" s="3" t="str">
        <f t="shared" si="1"/>
        <v>Ce5O9-CeO</v>
      </c>
      <c r="M43" s="4">
        <v>-2838.6827855341899</v>
      </c>
      <c r="N43" s="4">
        <v>-384.01106647707201</v>
      </c>
      <c r="O43" s="4">
        <v>60.620378724155003</v>
      </c>
      <c r="P43" s="3" t="s">
        <v>2</v>
      </c>
    </row>
    <row r="44" spans="1:16" x14ac:dyDescent="0.2">
      <c r="A44" s="5" t="s">
        <v>32</v>
      </c>
      <c r="B44" s="5" t="s">
        <v>37</v>
      </c>
      <c r="C44" s="3" t="str">
        <f t="shared" si="0"/>
        <v>Ce5O9-Ce7O12</v>
      </c>
      <c r="D44" s="6">
        <v>-2984.4284347064299</v>
      </c>
      <c r="E44" s="6">
        <v>-4044.3750667783702</v>
      </c>
      <c r="F44" s="6">
        <v>54.0047517880123</v>
      </c>
      <c r="G44" s="5" t="s">
        <v>2</v>
      </c>
      <c r="J44" s="3" t="s">
        <v>32</v>
      </c>
      <c r="K44" s="3" t="s">
        <v>37</v>
      </c>
      <c r="L44" s="3" t="str">
        <f t="shared" si="1"/>
        <v>Ce5O9-Ce7O12</v>
      </c>
      <c r="M44" s="4">
        <v>-2838.6827855341899</v>
      </c>
      <c r="N44" s="4">
        <v>-3850.04762616885</v>
      </c>
      <c r="O44" s="4">
        <v>37.810638068639697</v>
      </c>
      <c r="P44" s="3" t="s">
        <v>2</v>
      </c>
    </row>
    <row r="45" spans="1:16" x14ac:dyDescent="0.2">
      <c r="A45" s="5" t="s">
        <v>32</v>
      </c>
      <c r="B45" s="5" t="s">
        <v>38</v>
      </c>
      <c r="C45" s="3" t="str">
        <f t="shared" si="0"/>
        <v>Ce5O9-Ce</v>
      </c>
      <c r="D45" s="6">
        <v>-2984.4284347064299</v>
      </c>
      <c r="E45" s="6">
        <v>-136.83759939053201</v>
      </c>
      <c r="F45" s="6">
        <v>86.545786298477907</v>
      </c>
      <c r="G45" s="5" t="s">
        <v>2</v>
      </c>
      <c r="J45" s="3" t="s">
        <v>32</v>
      </c>
      <c r="K45" s="3" t="s">
        <v>38</v>
      </c>
      <c r="L45" s="3" t="str">
        <f t="shared" si="1"/>
        <v>Ce5O9-Ce</v>
      </c>
      <c r="M45" s="4">
        <v>-2838.6827855341899</v>
      </c>
      <c r="N45" s="4">
        <v>-136.838135045527</v>
      </c>
      <c r="O45" s="4">
        <v>70.351527693231205</v>
      </c>
      <c r="P45" s="3" t="s">
        <v>2</v>
      </c>
    </row>
    <row r="46" spans="1:16" x14ac:dyDescent="0.2">
      <c r="A46" s="5" t="s">
        <v>37</v>
      </c>
      <c r="B46" s="5" t="s">
        <v>34</v>
      </c>
      <c r="C46" s="3" t="str">
        <f t="shared" si="0"/>
        <v>Ce7O12-Ce2O3</v>
      </c>
      <c r="D46" s="6">
        <v>-4044.3750667783702</v>
      </c>
      <c r="E46" s="6">
        <v>-1050.52338156877</v>
      </c>
      <c r="F46" s="6">
        <v>75.992336295397095</v>
      </c>
      <c r="G46" s="5" t="s">
        <v>2</v>
      </c>
      <c r="J46" s="3" t="s">
        <v>37</v>
      </c>
      <c r="K46" s="3" t="s">
        <v>34</v>
      </c>
      <c r="L46" s="3" t="str">
        <f t="shared" si="1"/>
        <v>Ce7O12-Ce2O3</v>
      </c>
      <c r="M46" s="4">
        <v>-3850.04762616885</v>
      </c>
      <c r="N46" s="4">
        <v>-1001.94144238249</v>
      </c>
      <c r="O46" s="4">
        <v>59.798567323702798</v>
      </c>
      <c r="P46" s="3" t="s">
        <v>2</v>
      </c>
    </row>
    <row r="47" spans="1:16" x14ac:dyDescent="0.2">
      <c r="A47" s="5" t="s">
        <v>37</v>
      </c>
      <c r="B47" s="5" t="s">
        <v>36</v>
      </c>
      <c r="C47" s="3" t="str">
        <f t="shared" si="0"/>
        <v>Ce7O12-CeO</v>
      </c>
      <c r="D47" s="6">
        <v>-4044.3750667783702</v>
      </c>
      <c r="E47" s="6">
        <v>-400.20553245743298</v>
      </c>
      <c r="F47" s="6">
        <v>79.550783352215802</v>
      </c>
      <c r="G47" s="5" t="s">
        <v>2</v>
      </c>
      <c r="J47" s="3" t="s">
        <v>37</v>
      </c>
      <c r="K47" s="3" t="s">
        <v>36</v>
      </c>
      <c r="L47" s="3" t="str">
        <f t="shared" si="1"/>
        <v>Ce7O12-CeO</v>
      </c>
      <c r="M47" s="4">
        <v>-3850.04762616885</v>
      </c>
      <c r="N47" s="4">
        <v>-384.01106647707201</v>
      </c>
      <c r="O47" s="4">
        <v>63.357547602816901</v>
      </c>
      <c r="P47" s="3" t="s">
        <v>2</v>
      </c>
    </row>
    <row r="48" spans="1:16" x14ac:dyDescent="0.2">
      <c r="A48" s="5" t="s">
        <v>37</v>
      </c>
      <c r="B48" s="5" t="s">
        <v>38</v>
      </c>
      <c r="C48" s="3" t="str">
        <f t="shared" si="0"/>
        <v>Ce7O12-Ce</v>
      </c>
      <c r="D48" s="6">
        <v>-4044.3750667783702</v>
      </c>
      <c r="E48" s="6">
        <v>-136.83759939053201</v>
      </c>
      <c r="F48" s="6">
        <v>88.172838024001194</v>
      </c>
      <c r="G48" s="5" t="s">
        <v>2</v>
      </c>
      <c r="J48" s="3" t="s">
        <v>37</v>
      </c>
      <c r="K48" s="3" t="s">
        <v>38</v>
      </c>
      <c r="L48" s="3" t="str">
        <f t="shared" si="1"/>
        <v>Ce7O12-Ce</v>
      </c>
      <c r="M48" s="4">
        <v>-3850.04762616885</v>
      </c>
      <c r="N48" s="4">
        <v>-136.838135045527</v>
      </c>
      <c r="O48" s="4">
        <v>71.978572174460794</v>
      </c>
      <c r="P48" s="3" t="s">
        <v>2</v>
      </c>
    </row>
    <row r="49" spans="1:16" x14ac:dyDescent="0.2">
      <c r="A49" s="5" t="s">
        <v>36</v>
      </c>
      <c r="B49" s="5" t="s">
        <v>38</v>
      </c>
      <c r="C49" s="3" t="str">
        <f t="shared" si="0"/>
        <v>CeO-Ce</v>
      </c>
      <c r="D49" s="6">
        <v>-400.20553245743298</v>
      </c>
      <c r="E49" s="6">
        <v>-136.83759939053201</v>
      </c>
      <c r="F49" s="6">
        <v>94.331448503847994</v>
      </c>
      <c r="G49" s="5" t="s">
        <v>2</v>
      </c>
      <c r="J49" s="3" t="s">
        <v>36</v>
      </c>
      <c r="K49" s="3" t="s">
        <v>38</v>
      </c>
      <c r="L49" s="3" t="str">
        <f t="shared" si="1"/>
        <v>CeO-Ce</v>
      </c>
      <c r="M49" s="4">
        <v>-384.01106647707201</v>
      </c>
      <c r="N49" s="4">
        <v>-136.838135045527</v>
      </c>
      <c r="O49" s="4">
        <v>78.136446868492101</v>
      </c>
      <c r="P49" s="3" t="s">
        <v>2</v>
      </c>
    </row>
    <row r="50" spans="1:16" x14ac:dyDescent="0.2">
      <c r="A50" s="5" t="s">
        <v>35</v>
      </c>
      <c r="B50" s="5" t="s">
        <v>31</v>
      </c>
      <c r="C50" s="3" t="str">
        <f t="shared" si="0"/>
        <v>CeO2-Ce17O32</v>
      </c>
      <c r="D50" s="6">
        <v>-637.35796129517496</v>
      </c>
      <c r="E50" s="6">
        <v>-10435.414772792201</v>
      </c>
      <c r="F50" s="6">
        <v>30.798800049815501</v>
      </c>
      <c r="G50" s="5" t="s">
        <v>2</v>
      </c>
      <c r="J50" s="3" t="s">
        <v>35</v>
      </c>
      <c r="K50" s="3" t="s">
        <v>34</v>
      </c>
      <c r="L50" s="3" t="str">
        <f t="shared" si="1"/>
        <v>CeO2-Ce2O3</v>
      </c>
      <c r="M50" s="4">
        <v>-604.970072051579</v>
      </c>
      <c r="N50" s="4">
        <v>-1001.94144238249</v>
      </c>
      <c r="O50" s="4">
        <v>38.962217157614297</v>
      </c>
      <c r="P50" s="3" t="s">
        <v>2</v>
      </c>
    </row>
    <row r="51" spans="1:16" x14ac:dyDescent="0.2">
      <c r="A51" s="5" t="s">
        <v>35</v>
      </c>
      <c r="B51" s="5" t="s">
        <v>32</v>
      </c>
      <c r="C51" s="3" t="str">
        <f t="shared" si="0"/>
        <v>CeO2-Ce5O9</v>
      </c>
      <c r="D51" s="6">
        <v>-637.35796129517496</v>
      </c>
      <c r="E51" s="6">
        <v>-2984.4284347064299</v>
      </c>
      <c r="F51" s="6">
        <v>33.324887206385199</v>
      </c>
      <c r="G51" s="5" t="s">
        <v>2</v>
      </c>
      <c r="J51" s="3" t="s">
        <v>35</v>
      </c>
      <c r="K51" s="3" t="s">
        <v>36</v>
      </c>
      <c r="L51" s="3" t="str">
        <f t="shared" si="1"/>
        <v>CeO2-CeO</v>
      </c>
      <c r="M51" s="4">
        <v>-604.970072051579</v>
      </c>
      <c r="N51" s="4">
        <v>-384.01106647707201</v>
      </c>
      <c r="O51" s="4">
        <v>51.9225210114543</v>
      </c>
      <c r="P51" s="3" t="s">
        <v>2</v>
      </c>
    </row>
    <row r="52" spans="1:16" x14ac:dyDescent="0.2">
      <c r="A52" s="5" t="s">
        <v>35</v>
      </c>
      <c r="B52" s="5" t="s">
        <v>33</v>
      </c>
      <c r="C52" s="3" t="str">
        <f t="shared" si="0"/>
        <v>CeO2-Ce11O20</v>
      </c>
      <c r="D52" s="6">
        <v>-637.35796129517496</v>
      </c>
      <c r="E52" s="6">
        <v>-6609.1778813663695</v>
      </c>
      <c r="F52" s="6">
        <v>31.843361877224901</v>
      </c>
      <c r="G52" s="5" t="s">
        <v>2</v>
      </c>
      <c r="J52" s="3" t="s">
        <v>35</v>
      </c>
      <c r="K52" s="3" t="s">
        <v>38</v>
      </c>
      <c r="L52" s="3" t="str">
        <f t="shared" si="1"/>
        <v>CeO2-Ce</v>
      </c>
      <c r="M52" s="4">
        <v>-604.970072051579</v>
      </c>
      <c r="N52" s="4">
        <v>-136.838135045527</v>
      </c>
      <c r="O52" s="4">
        <v>65.029483939973204</v>
      </c>
      <c r="P52" s="3" t="s">
        <v>2</v>
      </c>
    </row>
    <row r="53" spans="1:16" x14ac:dyDescent="0.2">
      <c r="A53" s="5" t="s">
        <v>35</v>
      </c>
      <c r="B53" s="5" t="s">
        <v>34</v>
      </c>
      <c r="C53" s="3" t="str">
        <f t="shared" si="0"/>
        <v>CeO2-Ce2O3</v>
      </c>
      <c r="D53" s="6">
        <v>-637.35796129517496</v>
      </c>
      <c r="E53" s="6">
        <v>-1050.52338156877</v>
      </c>
      <c r="F53" s="6">
        <v>55.156056458526301</v>
      </c>
      <c r="G53" s="5" t="s">
        <v>2</v>
      </c>
      <c r="J53" s="3" t="s">
        <v>35</v>
      </c>
      <c r="K53" s="3" t="s">
        <v>31</v>
      </c>
      <c r="L53" s="3" t="str">
        <f t="shared" si="1"/>
        <v>CeO2-Ce17O32</v>
      </c>
      <c r="M53" s="4">
        <v>-604.970072051579</v>
      </c>
      <c r="N53" s="4">
        <v>-9917.2084616525808</v>
      </c>
      <c r="O53" s="4">
        <v>14.604897049079399</v>
      </c>
      <c r="P53" s="3" t="s">
        <v>12</v>
      </c>
    </row>
    <row r="54" spans="1:16" x14ac:dyDescent="0.2">
      <c r="A54" s="5" t="s">
        <v>35</v>
      </c>
      <c r="B54" s="5" t="s">
        <v>36</v>
      </c>
      <c r="C54" s="3" t="str">
        <f t="shared" si="0"/>
        <v>CeO2-CeO</v>
      </c>
      <c r="D54" s="6">
        <v>-637.35796129517496</v>
      </c>
      <c r="E54" s="6">
        <v>-400.20553245743298</v>
      </c>
      <c r="F54" s="6">
        <v>68.115944274689298</v>
      </c>
      <c r="G54" s="5" t="s">
        <v>2</v>
      </c>
      <c r="J54" s="3" t="s">
        <v>35</v>
      </c>
      <c r="K54" s="3" t="s">
        <v>33</v>
      </c>
      <c r="L54" s="3" t="str">
        <f t="shared" si="1"/>
        <v>CeO2-Ce11O20</v>
      </c>
      <c r="M54" s="4">
        <v>-604.970072051579</v>
      </c>
      <c r="N54" s="4">
        <v>-6285.2996502556498</v>
      </c>
      <c r="O54" s="4">
        <v>15.6490865928074</v>
      </c>
      <c r="P54" s="3" t="s">
        <v>12</v>
      </c>
    </row>
    <row r="55" spans="1:16" x14ac:dyDescent="0.2">
      <c r="A55" s="5" t="s">
        <v>35</v>
      </c>
      <c r="B55" s="5" t="s">
        <v>37</v>
      </c>
      <c r="C55" s="3" t="str">
        <f t="shared" si="0"/>
        <v>CeO2-Ce7O12</v>
      </c>
      <c r="D55" s="6">
        <v>-637.35796129517496</v>
      </c>
      <c r="E55" s="6">
        <v>-4044.3750667783702</v>
      </c>
      <c r="F55" s="6">
        <v>39.528846580873498</v>
      </c>
      <c r="G55" s="5" t="s">
        <v>2</v>
      </c>
      <c r="J55" s="3" t="s">
        <v>35</v>
      </c>
      <c r="K55" s="3" t="s">
        <v>32</v>
      </c>
      <c r="L55" s="3" t="str">
        <f t="shared" si="1"/>
        <v>CeO2-Ce5O9</v>
      </c>
      <c r="M55" s="4">
        <v>-604.970072051579</v>
      </c>
      <c r="N55" s="4">
        <v>-2838.6827855341899</v>
      </c>
      <c r="O55" s="4">
        <v>17.1310901606514</v>
      </c>
      <c r="P55" s="3" t="s">
        <v>12</v>
      </c>
    </row>
    <row r="56" spans="1:16" x14ac:dyDescent="0.2">
      <c r="A56" s="5" t="s">
        <v>35</v>
      </c>
      <c r="B56" s="5" t="s">
        <v>38</v>
      </c>
      <c r="C56" s="3" t="str">
        <f t="shared" si="0"/>
        <v>CeO2-Ce</v>
      </c>
      <c r="D56" s="6">
        <v>-637.35796129517496</v>
      </c>
      <c r="E56" s="6">
        <v>-136.83759939053201</v>
      </c>
      <c r="F56" s="6">
        <v>81.223696389268696</v>
      </c>
      <c r="G56" s="5" t="s">
        <v>2</v>
      </c>
      <c r="J56" s="3" t="s">
        <v>35</v>
      </c>
      <c r="K56" s="3" t="s">
        <v>37</v>
      </c>
      <c r="L56" s="3" t="str">
        <f t="shared" si="1"/>
        <v>CeO2-Ce7O12</v>
      </c>
      <c r="M56" s="4">
        <v>-604.970072051579</v>
      </c>
      <c r="N56" s="4">
        <v>-3850.04762616885</v>
      </c>
      <c r="O56" s="4">
        <v>23.3349545330477</v>
      </c>
      <c r="P56" s="3" t="s">
        <v>12</v>
      </c>
    </row>
    <row r="57" spans="1:16" x14ac:dyDescent="0.2">
      <c r="A57" s="5" t="s">
        <v>40</v>
      </c>
      <c r="B57" s="5" t="s">
        <v>41</v>
      </c>
      <c r="C57" s="3" t="str">
        <f t="shared" si="0"/>
        <v>Co3O4-CoO</v>
      </c>
      <c r="D57" s="6">
        <v>-1175.8122892543399</v>
      </c>
      <c r="E57" s="6">
        <v>-339.09405380202998</v>
      </c>
      <c r="F57" s="6">
        <v>-10.506356714800599</v>
      </c>
      <c r="G57" s="5" t="s">
        <v>2</v>
      </c>
      <c r="J57" s="3" t="s">
        <v>40</v>
      </c>
      <c r="K57" s="3" t="s">
        <v>41</v>
      </c>
      <c r="L57" s="3" t="str">
        <f t="shared" si="1"/>
        <v>Co3O4-CoO</v>
      </c>
      <c r="M57" s="4">
        <v>-981.41525972834802</v>
      </c>
      <c r="N57" s="4">
        <v>-277.90423254839601</v>
      </c>
      <c r="O57" s="4">
        <v>-21.333922479892902</v>
      </c>
      <c r="P57" s="3" t="s">
        <v>2</v>
      </c>
    </row>
    <row r="58" spans="1:16" x14ac:dyDescent="0.2">
      <c r="A58" s="5" t="s">
        <v>40</v>
      </c>
      <c r="B58" s="5" t="s">
        <v>42</v>
      </c>
      <c r="C58" s="3" t="str">
        <f t="shared" si="0"/>
        <v>Co3O4-Co</v>
      </c>
      <c r="D58" s="6">
        <v>-1175.8122892543399</v>
      </c>
      <c r="E58" s="6">
        <v>-163.94778350718499</v>
      </c>
      <c r="F58" s="6">
        <v>1.9557501201442999</v>
      </c>
      <c r="G58" s="5" t="s">
        <v>12</v>
      </c>
      <c r="J58" s="3" t="s">
        <v>40</v>
      </c>
      <c r="K58" s="3" t="s">
        <v>42</v>
      </c>
      <c r="L58" s="3" t="str">
        <f t="shared" si="1"/>
        <v>Co3O4-Co</v>
      </c>
      <c r="M58" s="4">
        <v>-981.41525972834802</v>
      </c>
      <c r="N58" s="4">
        <v>-163.947652994603</v>
      </c>
      <c r="O58" s="4">
        <v>-46.6434093769182</v>
      </c>
      <c r="P58" s="3" t="s">
        <v>2</v>
      </c>
    </row>
    <row r="59" spans="1:16" x14ac:dyDescent="0.2">
      <c r="A59" s="5" t="s">
        <v>41</v>
      </c>
      <c r="B59" s="5" t="s">
        <v>42</v>
      </c>
      <c r="C59" s="3" t="str">
        <f t="shared" si="0"/>
        <v>CoO-Co</v>
      </c>
      <c r="D59" s="6">
        <v>-339.09405380202998</v>
      </c>
      <c r="E59" s="6">
        <v>-163.94778350718499</v>
      </c>
      <c r="F59" s="6">
        <v>6.1097857317925799</v>
      </c>
      <c r="G59" s="5" t="s">
        <v>12</v>
      </c>
      <c r="J59" s="3" t="s">
        <v>41</v>
      </c>
      <c r="K59" s="3" t="s">
        <v>42</v>
      </c>
      <c r="L59" s="3" t="str">
        <f t="shared" si="1"/>
        <v>CoO-Co</v>
      </c>
      <c r="M59" s="4">
        <v>-277.90423254839601</v>
      </c>
      <c r="N59" s="4">
        <v>-163.947652994603</v>
      </c>
      <c r="O59" s="4">
        <v>-55.079905009259903</v>
      </c>
      <c r="P59" s="3" t="s">
        <v>2</v>
      </c>
    </row>
    <row r="60" spans="1:16" x14ac:dyDescent="0.2">
      <c r="A60" s="5" t="s">
        <v>39</v>
      </c>
      <c r="B60" s="5" t="s">
        <v>40</v>
      </c>
      <c r="C60" s="3" t="str">
        <f t="shared" si="0"/>
        <v>CoO2-Co3O4</v>
      </c>
      <c r="D60" s="6">
        <v>-470.268421739769</v>
      </c>
      <c r="E60" s="6">
        <v>-1175.8122892543399</v>
      </c>
      <c r="F60" s="6">
        <v>-51.539996580570403</v>
      </c>
      <c r="G60" s="5" t="s">
        <v>2</v>
      </c>
      <c r="J60" s="3" t="s">
        <v>39</v>
      </c>
      <c r="K60" s="3" t="s">
        <v>40</v>
      </c>
      <c r="L60" s="3" t="str">
        <f t="shared" si="1"/>
        <v>CoO2-Co3O4</v>
      </c>
      <c r="M60" s="4">
        <v>-394.66816603544299</v>
      </c>
      <c r="N60" s="4">
        <v>-981.41525972834802</v>
      </c>
      <c r="O60" s="4">
        <v>-67.741865374061504</v>
      </c>
      <c r="P60" s="3" t="s">
        <v>2</v>
      </c>
    </row>
    <row r="61" spans="1:16" x14ac:dyDescent="0.2">
      <c r="A61" s="5" t="s">
        <v>39</v>
      </c>
      <c r="B61" s="5" t="s">
        <v>41</v>
      </c>
      <c r="C61" s="3" t="str">
        <f t="shared" si="0"/>
        <v>CoO2-CoO</v>
      </c>
      <c r="D61" s="6">
        <v>-470.268421739769</v>
      </c>
      <c r="E61" s="6">
        <v>-339.09405380202998</v>
      </c>
      <c r="F61" s="6">
        <v>-37.862116625313803</v>
      </c>
      <c r="G61" s="5" t="s">
        <v>2</v>
      </c>
      <c r="J61" s="3" t="s">
        <v>39</v>
      </c>
      <c r="K61" s="3" t="s">
        <v>41</v>
      </c>
      <c r="L61" s="3" t="str">
        <f t="shared" si="1"/>
        <v>CoO2-CoO</v>
      </c>
      <c r="M61" s="4">
        <v>-394.66816603544299</v>
      </c>
      <c r="N61" s="4">
        <v>-277.90423254839601</v>
      </c>
      <c r="O61" s="4">
        <v>-52.2725510760053</v>
      </c>
      <c r="P61" s="3" t="s">
        <v>2</v>
      </c>
    </row>
    <row r="62" spans="1:16" x14ac:dyDescent="0.2">
      <c r="A62" s="5" t="s">
        <v>39</v>
      </c>
      <c r="B62" s="5" t="s">
        <v>42</v>
      </c>
      <c r="C62" s="3" t="str">
        <f t="shared" si="0"/>
        <v>CoO2-Co</v>
      </c>
      <c r="D62" s="6">
        <v>-470.268421739769</v>
      </c>
      <c r="E62" s="6">
        <v>-163.94778350718499</v>
      </c>
      <c r="F62" s="6">
        <v>-15.8761654467606</v>
      </c>
      <c r="G62" s="5" t="s">
        <v>2</v>
      </c>
      <c r="J62" s="3" t="s">
        <v>39</v>
      </c>
      <c r="K62" s="3" t="s">
        <v>42</v>
      </c>
      <c r="L62" s="3" t="str">
        <f t="shared" si="1"/>
        <v>CoO2-Co</v>
      </c>
      <c r="M62" s="4">
        <v>-394.66816603544299</v>
      </c>
      <c r="N62" s="4">
        <v>-163.947652994603</v>
      </c>
      <c r="O62" s="4">
        <v>-53.676228042632602</v>
      </c>
      <c r="P62" s="3" t="s">
        <v>2</v>
      </c>
    </row>
    <row r="63" spans="1:16" x14ac:dyDescent="0.2">
      <c r="A63" s="5" t="s">
        <v>44</v>
      </c>
      <c r="B63" s="5" t="s">
        <v>46</v>
      </c>
      <c r="C63" s="3" t="str">
        <f t="shared" si="0"/>
        <v>Cr2O3-Cr</v>
      </c>
      <c r="D63" s="6">
        <v>-1056.73339386775</v>
      </c>
      <c r="E63" s="6">
        <v>-222.21035236620099</v>
      </c>
      <c r="F63" s="6">
        <v>35.067745148732001</v>
      </c>
      <c r="G63" s="5" t="s">
        <v>2</v>
      </c>
      <c r="J63" s="3" t="s">
        <v>44</v>
      </c>
      <c r="K63" s="3" t="s">
        <v>46</v>
      </c>
      <c r="L63" s="3" t="str">
        <f t="shared" si="1"/>
        <v>Cr2O3-Cr</v>
      </c>
      <c r="M63" s="4">
        <v>-915.31740493142695</v>
      </c>
      <c r="N63" s="4">
        <v>-222.21044137301399</v>
      </c>
      <c r="O63" s="4">
        <v>-12.0709771679198</v>
      </c>
      <c r="P63" s="3" t="s">
        <v>2</v>
      </c>
    </row>
    <row r="64" spans="1:16" x14ac:dyDescent="0.2">
      <c r="A64" s="5" t="s">
        <v>43</v>
      </c>
      <c r="B64" s="5" t="s">
        <v>44</v>
      </c>
      <c r="C64" s="3" t="str">
        <f t="shared" si="0"/>
        <v>Cr5O12-Cr2O3</v>
      </c>
      <c r="D64" s="6">
        <v>-3200.8908146768899</v>
      </c>
      <c r="E64" s="6">
        <v>-1056.73339386775</v>
      </c>
      <c r="F64" s="6">
        <v>-44.801522339162901</v>
      </c>
      <c r="G64" s="5" t="s">
        <v>2</v>
      </c>
      <c r="J64" s="3" t="s">
        <v>43</v>
      </c>
      <c r="K64" s="3" t="s">
        <v>44</v>
      </c>
      <c r="L64" s="3" t="str">
        <f t="shared" si="1"/>
        <v>Cr5O12-Cr2O3</v>
      </c>
      <c r="M64" s="4">
        <v>-2774.47708905839</v>
      </c>
      <c r="N64" s="4">
        <v>-915.31740493142695</v>
      </c>
      <c r="O64" s="4">
        <v>-60.995689734203303</v>
      </c>
      <c r="P64" s="3" t="s">
        <v>2</v>
      </c>
    </row>
    <row r="65" spans="1:16" x14ac:dyDescent="0.2">
      <c r="A65" s="5" t="s">
        <v>43</v>
      </c>
      <c r="B65" s="5" t="s">
        <v>45</v>
      </c>
      <c r="C65" s="3" t="str">
        <f t="shared" si="0"/>
        <v>Cr5O12-CrO2</v>
      </c>
      <c r="D65" s="6">
        <v>-3200.8908146768899</v>
      </c>
      <c r="E65" s="6">
        <v>-591.999074524854</v>
      </c>
      <c r="F65" s="6">
        <v>-48.588763536741403</v>
      </c>
      <c r="G65" s="5" t="s">
        <v>2</v>
      </c>
      <c r="J65" s="3" t="s">
        <v>43</v>
      </c>
      <c r="K65" s="3" t="s">
        <v>45</v>
      </c>
      <c r="L65" s="3" t="str">
        <f t="shared" si="1"/>
        <v>Cr5O12-CrO2</v>
      </c>
      <c r="M65" s="4">
        <v>-2774.47708905839</v>
      </c>
      <c r="N65" s="4">
        <v>-513.16964534143597</v>
      </c>
      <c r="O65" s="4">
        <v>-64.722053387448696</v>
      </c>
      <c r="P65" s="3" t="s">
        <v>2</v>
      </c>
    </row>
    <row r="66" spans="1:16" x14ac:dyDescent="0.2">
      <c r="A66" s="5" t="s">
        <v>43</v>
      </c>
      <c r="B66" s="5" t="s">
        <v>46</v>
      </c>
      <c r="C66" s="3" t="str">
        <f t="shared" ref="C66:C129" si="2">CONCATENATE(A66,"-",B66)</f>
        <v>Cr5O12-Cr</v>
      </c>
      <c r="D66" s="6">
        <v>-3200.8908146768899</v>
      </c>
      <c r="E66" s="6">
        <v>-222.21035236620099</v>
      </c>
      <c r="F66" s="6">
        <v>5.1167698407714104</v>
      </c>
      <c r="G66" s="5" t="s">
        <v>12</v>
      </c>
      <c r="J66" s="3" t="s">
        <v>43</v>
      </c>
      <c r="K66" s="3" t="s">
        <v>46</v>
      </c>
      <c r="L66" s="3" t="str">
        <f t="shared" ref="L66:L129" si="3">CONCATENATE(J66,"-",K66)</f>
        <v>Cr5O12-Cr</v>
      </c>
      <c r="M66" s="4">
        <v>-2774.47708905839</v>
      </c>
      <c r="N66" s="4">
        <v>-222.21044137301399</v>
      </c>
      <c r="O66" s="4">
        <v>-30.417744380276101</v>
      </c>
      <c r="P66" s="3" t="s">
        <v>2</v>
      </c>
    </row>
    <row r="67" spans="1:16" x14ac:dyDescent="0.2">
      <c r="A67" s="5" t="s">
        <v>45</v>
      </c>
      <c r="B67" s="5" t="s">
        <v>44</v>
      </c>
      <c r="C67" s="3" t="str">
        <f t="shared" si="2"/>
        <v>CrO2-Cr2O3</v>
      </c>
      <c r="D67" s="6">
        <v>-591.999074524854</v>
      </c>
      <c r="E67" s="6">
        <v>-1056.73339386775</v>
      </c>
      <c r="F67" s="6">
        <v>-41.7717293811003</v>
      </c>
      <c r="G67" s="5" t="s">
        <v>2</v>
      </c>
      <c r="J67" s="3" t="s">
        <v>45</v>
      </c>
      <c r="K67" s="3" t="s">
        <v>44</v>
      </c>
      <c r="L67" s="3" t="str">
        <f t="shared" si="3"/>
        <v>CrO2-Cr2O3</v>
      </c>
      <c r="M67" s="4">
        <v>-513.16964534143597</v>
      </c>
      <c r="N67" s="4">
        <v>-915.31740493142695</v>
      </c>
      <c r="O67" s="4">
        <v>-58.014598811607101</v>
      </c>
      <c r="P67" s="3" t="s">
        <v>2</v>
      </c>
    </row>
    <row r="68" spans="1:16" x14ac:dyDescent="0.2">
      <c r="A68" s="5" t="s">
        <v>45</v>
      </c>
      <c r="B68" s="5" t="s">
        <v>46</v>
      </c>
      <c r="C68" s="3" t="str">
        <f t="shared" si="2"/>
        <v>CrO2-Cr</v>
      </c>
      <c r="D68" s="6">
        <v>-591.999074524854</v>
      </c>
      <c r="E68" s="6">
        <v>-222.21035236620099</v>
      </c>
      <c r="F68" s="6">
        <v>15.857876516273899</v>
      </c>
      <c r="G68" s="5" t="s">
        <v>12</v>
      </c>
      <c r="J68" s="3" t="s">
        <v>45</v>
      </c>
      <c r="K68" s="3" t="s">
        <v>46</v>
      </c>
      <c r="L68" s="3" t="str">
        <f t="shared" si="3"/>
        <v>CrO2-Cr</v>
      </c>
      <c r="M68" s="4">
        <v>-513.16964534143597</v>
      </c>
      <c r="N68" s="4">
        <v>-222.21044137301399</v>
      </c>
      <c r="O68" s="4">
        <v>-23.556882578841599</v>
      </c>
      <c r="P68" s="3" t="s">
        <v>2</v>
      </c>
    </row>
    <row r="69" spans="1:16" x14ac:dyDescent="0.2">
      <c r="A69" s="5" t="s">
        <v>49</v>
      </c>
      <c r="B69" s="5" t="s">
        <v>52</v>
      </c>
      <c r="C69" s="3" t="str">
        <f t="shared" si="2"/>
        <v>Cs11O3-Cs</v>
      </c>
      <c r="D69" s="6">
        <v>-826.30605238020701</v>
      </c>
      <c r="E69" s="6">
        <v>-20.646813692311301</v>
      </c>
      <c r="F69" s="6">
        <v>30.693882691874901</v>
      </c>
      <c r="G69" s="5" t="s">
        <v>2</v>
      </c>
      <c r="J69" s="3" t="s">
        <v>49</v>
      </c>
      <c r="K69" s="3" t="s">
        <v>52</v>
      </c>
      <c r="L69" s="3" t="str">
        <f t="shared" si="3"/>
        <v>Cs11O3-Cs</v>
      </c>
      <c r="M69" s="4">
        <v>-777.724073014037</v>
      </c>
      <c r="N69" s="4">
        <v>-19.840393975719</v>
      </c>
      <c r="O69" s="4">
        <v>17.456761863989801</v>
      </c>
      <c r="P69" s="3" t="s">
        <v>12</v>
      </c>
    </row>
    <row r="70" spans="1:16" x14ac:dyDescent="0.2">
      <c r="A70" s="5" t="s">
        <v>48</v>
      </c>
      <c r="B70" s="5" t="s">
        <v>49</v>
      </c>
      <c r="C70" s="3" t="str">
        <f t="shared" si="2"/>
        <v>Cs2O-Cs11O3</v>
      </c>
      <c r="D70" s="6">
        <v>-237.915673793309</v>
      </c>
      <c r="E70" s="6">
        <v>-826.30605238020701</v>
      </c>
      <c r="F70" s="6">
        <v>23.855576830146202</v>
      </c>
      <c r="G70" s="5" t="s">
        <v>2</v>
      </c>
      <c r="J70" s="3" t="s">
        <v>48</v>
      </c>
      <c r="K70" s="3" t="s">
        <v>50</v>
      </c>
      <c r="L70" s="3" t="str">
        <f t="shared" si="3"/>
        <v>Cs2O-Cs3O</v>
      </c>
      <c r="M70" s="4">
        <v>-221.72160396244499</v>
      </c>
      <c r="N70" s="4">
        <v>-245.80420967153299</v>
      </c>
      <c r="O70" s="4">
        <v>4.5199079812154803</v>
      </c>
      <c r="P70" s="3" t="s">
        <v>12</v>
      </c>
    </row>
    <row r="71" spans="1:16" x14ac:dyDescent="0.2">
      <c r="A71" s="5" t="s">
        <v>48</v>
      </c>
      <c r="B71" s="5" t="s">
        <v>50</v>
      </c>
      <c r="C71" s="3" t="str">
        <f t="shared" si="2"/>
        <v>Cs2O-Cs3O</v>
      </c>
      <c r="D71" s="6">
        <v>-237.915673793309</v>
      </c>
      <c r="E71" s="6">
        <v>-261.99824272367601</v>
      </c>
      <c r="F71" s="6">
        <v>20.7140513695248</v>
      </c>
      <c r="G71" s="5" t="s">
        <v>12</v>
      </c>
      <c r="J71" s="3" t="s">
        <v>48</v>
      </c>
      <c r="K71" s="3" t="s">
        <v>49</v>
      </c>
      <c r="L71" s="3" t="str">
        <f t="shared" si="3"/>
        <v>Cs2O-Cs11O3</v>
      </c>
      <c r="M71" s="4">
        <v>-221.72160396244499</v>
      </c>
      <c r="N71" s="4">
        <v>-777.724073014037</v>
      </c>
      <c r="O71" s="4">
        <v>7.6614149487114904</v>
      </c>
      <c r="P71" s="3" t="s">
        <v>12</v>
      </c>
    </row>
    <row r="72" spans="1:16" x14ac:dyDescent="0.2">
      <c r="A72" s="5" t="s">
        <v>48</v>
      </c>
      <c r="B72" s="5" t="s">
        <v>52</v>
      </c>
      <c r="C72" s="3" t="str">
        <f t="shared" si="2"/>
        <v>Cs2O-Cs</v>
      </c>
      <c r="D72" s="6">
        <v>-237.915673793309</v>
      </c>
      <c r="E72" s="6">
        <v>-20.646813692311301</v>
      </c>
      <c r="F72" s="6">
        <v>27.585561845634601</v>
      </c>
      <c r="G72" s="5" t="s">
        <v>2</v>
      </c>
      <c r="J72" s="3" t="s">
        <v>48</v>
      </c>
      <c r="K72" s="3" t="s">
        <v>52</v>
      </c>
      <c r="L72" s="3" t="str">
        <f t="shared" si="3"/>
        <v>Cs2O-Cs</v>
      </c>
      <c r="M72" s="4">
        <v>-221.72160396244499</v>
      </c>
      <c r="N72" s="4">
        <v>-19.840393975719</v>
      </c>
      <c r="O72" s="4">
        <v>13.0043314479542</v>
      </c>
      <c r="P72" s="3" t="s">
        <v>12</v>
      </c>
    </row>
    <row r="73" spans="1:16" x14ac:dyDescent="0.2">
      <c r="A73" s="5" t="s">
        <v>47</v>
      </c>
      <c r="B73" s="5" t="s">
        <v>48</v>
      </c>
      <c r="C73" s="3" t="str">
        <f t="shared" si="2"/>
        <v>Cs2O2-Cs2O</v>
      </c>
      <c r="D73" s="6">
        <v>-382.42953438349599</v>
      </c>
      <c r="E73" s="6">
        <v>-237.915673793309</v>
      </c>
      <c r="F73" s="6">
        <v>-24.522623972865599</v>
      </c>
      <c r="G73" s="5" t="s">
        <v>2</v>
      </c>
      <c r="J73" s="3" t="s">
        <v>47</v>
      </c>
      <c r="K73" s="3" t="s">
        <v>48</v>
      </c>
      <c r="L73" s="3" t="str">
        <f t="shared" si="3"/>
        <v>Cs2O2-Cs2O</v>
      </c>
      <c r="M73" s="4">
        <v>-360.92796912189698</v>
      </c>
      <c r="N73" s="4">
        <v>-221.72160396244499</v>
      </c>
      <c r="O73" s="4">
        <v>-29.8301194035996</v>
      </c>
      <c r="P73" s="3" t="s">
        <v>2</v>
      </c>
    </row>
    <row r="74" spans="1:16" x14ac:dyDescent="0.2">
      <c r="A74" s="5" t="s">
        <v>47</v>
      </c>
      <c r="B74" s="5" t="s">
        <v>49</v>
      </c>
      <c r="C74" s="3" t="str">
        <f t="shared" si="2"/>
        <v>Cs2O2-Cs11O3</v>
      </c>
      <c r="D74" s="6">
        <v>-382.42953438349599</v>
      </c>
      <c r="E74" s="6">
        <v>-826.30605238020701</v>
      </c>
      <c r="F74" s="6">
        <v>-9.4044362219243798</v>
      </c>
      <c r="G74" s="5" t="s">
        <v>2</v>
      </c>
      <c r="J74" s="3" t="s">
        <v>47</v>
      </c>
      <c r="K74" s="3" t="s">
        <v>49</v>
      </c>
      <c r="L74" s="3" t="str">
        <f t="shared" si="3"/>
        <v>Cs2O2-Cs11O3</v>
      </c>
      <c r="M74" s="4">
        <v>-360.92796912189698</v>
      </c>
      <c r="N74" s="4">
        <v>-777.724073014037</v>
      </c>
      <c r="O74" s="4">
        <v>-18.114014918502399</v>
      </c>
      <c r="P74" s="3" t="s">
        <v>2</v>
      </c>
    </row>
    <row r="75" spans="1:16" x14ac:dyDescent="0.2">
      <c r="A75" s="5" t="s">
        <v>47</v>
      </c>
      <c r="B75" s="5" t="s">
        <v>50</v>
      </c>
      <c r="C75" s="3" t="str">
        <f t="shared" si="2"/>
        <v>Cs2O2-Cs3O</v>
      </c>
      <c r="D75" s="6">
        <v>-382.42953438349599</v>
      </c>
      <c r="E75" s="6">
        <v>-261.99824272367601</v>
      </c>
      <c r="F75" s="6">
        <v>-13.213455137267999</v>
      </c>
      <c r="G75" s="5" t="s">
        <v>2</v>
      </c>
      <c r="J75" s="3" t="s">
        <v>47</v>
      </c>
      <c r="K75" s="3" t="s">
        <v>50</v>
      </c>
      <c r="L75" s="3" t="str">
        <f t="shared" si="3"/>
        <v>Cs2O2-Cs3O</v>
      </c>
      <c r="M75" s="4">
        <v>-360.92796912189698</v>
      </c>
      <c r="N75" s="4">
        <v>-245.80420967153299</v>
      </c>
      <c r="O75" s="4">
        <v>-21.242612557395901</v>
      </c>
      <c r="P75" s="3" t="s">
        <v>2</v>
      </c>
    </row>
    <row r="76" spans="1:16" x14ac:dyDescent="0.2">
      <c r="A76" s="5" t="s">
        <v>47</v>
      </c>
      <c r="B76" s="5" t="s">
        <v>52</v>
      </c>
      <c r="C76" s="3" t="str">
        <f t="shared" si="2"/>
        <v>Cs2O2-Cs</v>
      </c>
      <c r="D76" s="6">
        <v>-382.42953438349599</v>
      </c>
      <c r="E76" s="6">
        <v>-20.646813692311301</v>
      </c>
      <c r="F76" s="6">
        <v>1.53146893638449</v>
      </c>
      <c r="G76" s="5" t="s">
        <v>12</v>
      </c>
      <c r="J76" s="3" t="s">
        <v>47</v>
      </c>
      <c r="K76" s="3" t="s">
        <v>52</v>
      </c>
      <c r="L76" s="3" t="str">
        <f t="shared" si="3"/>
        <v>Cs2O2-Cs</v>
      </c>
      <c r="M76" s="4">
        <v>-360.92796912189698</v>
      </c>
      <c r="N76" s="4">
        <v>-19.840393975719</v>
      </c>
      <c r="O76" s="4">
        <v>-8.4128939778227299</v>
      </c>
      <c r="P76" s="3" t="s">
        <v>2</v>
      </c>
    </row>
    <row r="77" spans="1:16" x14ac:dyDescent="0.2">
      <c r="A77" s="5" t="s">
        <v>50</v>
      </c>
      <c r="B77" s="5" t="s">
        <v>49</v>
      </c>
      <c r="C77" s="3" t="str">
        <f t="shared" si="2"/>
        <v>Cs3O-Cs11O3</v>
      </c>
      <c r="D77" s="6">
        <v>-261.99824272367601</v>
      </c>
      <c r="E77" s="6">
        <v>-826.30605238020701</v>
      </c>
      <c r="F77" s="6">
        <v>32.494771846855002</v>
      </c>
      <c r="G77" s="5" t="s">
        <v>2</v>
      </c>
      <c r="J77" s="3" t="s">
        <v>50</v>
      </c>
      <c r="K77" s="3" t="s">
        <v>49</v>
      </c>
      <c r="L77" s="3" t="str">
        <f t="shared" si="3"/>
        <v>Cs3O-Cs11O3</v>
      </c>
      <c r="M77" s="4">
        <v>-245.80420967153299</v>
      </c>
      <c r="N77" s="4">
        <v>-777.724073014037</v>
      </c>
      <c r="O77" s="4">
        <v>16.300559109325398</v>
      </c>
      <c r="P77" s="3" t="s">
        <v>12</v>
      </c>
    </row>
    <row r="78" spans="1:16" x14ac:dyDescent="0.2">
      <c r="A78" s="5" t="s">
        <v>50</v>
      </c>
      <c r="B78" s="5" t="s">
        <v>52</v>
      </c>
      <c r="C78" s="3" t="str">
        <f t="shared" si="2"/>
        <v>Cs3O-Cs</v>
      </c>
      <c r="D78" s="6">
        <v>-261.99824272367601</v>
      </c>
      <c r="E78" s="6">
        <v>-20.646813692311301</v>
      </c>
      <c r="F78" s="6">
        <v>31.0213170836895</v>
      </c>
      <c r="G78" s="5" t="s">
        <v>2</v>
      </c>
      <c r="J78" s="3" t="s">
        <v>50</v>
      </c>
      <c r="K78" s="3" t="s">
        <v>52</v>
      </c>
      <c r="L78" s="3" t="str">
        <f t="shared" si="3"/>
        <v>Cs3O-Cs</v>
      </c>
      <c r="M78" s="4">
        <v>-245.80420967153299</v>
      </c>
      <c r="N78" s="4">
        <v>-19.840393975719</v>
      </c>
      <c r="O78" s="4">
        <v>17.246543181323599</v>
      </c>
      <c r="P78" s="3" t="s">
        <v>12</v>
      </c>
    </row>
    <row r="79" spans="1:16" x14ac:dyDescent="0.2">
      <c r="A79" s="5" t="s">
        <v>51</v>
      </c>
      <c r="B79" s="5" t="s">
        <v>48</v>
      </c>
      <c r="C79" s="3" t="str">
        <f t="shared" si="2"/>
        <v>CsO2-Cs2O</v>
      </c>
      <c r="D79" s="6">
        <v>-315.38849559745</v>
      </c>
      <c r="E79" s="6">
        <v>-237.915673793309</v>
      </c>
      <c r="F79" s="6">
        <v>-38.082712095855499</v>
      </c>
      <c r="G79" s="5" t="s">
        <v>2</v>
      </c>
      <c r="J79" s="3" t="s">
        <v>51</v>
      </c>
      <c r="K79" s="3" t="s">
        <v>48</v>
      </c>
      <c r="L79" s="3" t="str">
        <f t="shared" si="3"/>
        <v>CsO2-Cs2O</v>
      </c>
      <c r="M79" s="4">
        <v>-308.65516474056199</v>
      </c>
      <c r="N79" s="4">
        <v>-221.72160396244499</v>
      </c>
      <c r="O79" s="4">
        <v>-37.173576056825901</v>
      </c>
      <c r="P79" s="3" t="s">
        <v>2</v>
      </c>
    </row>
    <row r="80" spans="1:16" x14ac:dyDescent="0.2">
      <c r="A80" s="5" t="s">
        <v>51</v>
      </c>
      <c r="B80" s="5" t="s">
        <v>47</v>
      </c>
      <c r="C80" s="3" t="str">
        <f t="shared" si="2"/>
        <v>CsO2-Cs2O2</v>
      </c>
      <c r="D80" s="6">
        <v>-315.38849559745</v>
      </c>
      <c r="E80" s="6">
        <v>-382.42953438349599</v>
      </c>
      <c r="F80" s="6">
        <v>-44.862756157350503</v>
      </c>
      <c r="G80" s="5" t="s">
        <v>2</v>
      </c>
      <c r="J80" s="3" t="s">
        <v>51</v>
      </c>
      <c r="K80" s="3" t="s">
        <v>47</v>
      </c>
      <c r="L80" s="3" t="str">
        <f t="shared" si="3"/>
        <v>CsO2-Cs2O2</v>
      </c>
      <c r="M80" s="4">
        <v>-308.65516474056199</v>
      </c>
      <c r="N80" s="4">
        <v>-360.92796912189698</v>
      </c>
      <c r="O80" s="4">
        <v>-40.8453043834391</v>
      </c>
      <c r="P80" s="3" t="s">
        <v>2</v>
      </c>
    </row>
    <row r="81" spans="1:16" x14ac:dyDescent="0.2">
      <c r="A81" s="5" t="s">
        <v>51</v>
      </c>
      <c r="B81" s="5" t="s">
        <v>49</v>
      </c>
      <c r="C81" s="3" t="str">
        <f t="shared" si="2"/>
        <v>CsO2-Cs11O3</v>
      </c>
      <c r="D81" s="6">
        <v>-315.38849559745</v>
      </c>
      <c r="E81" s="6">
        <v>-826.30605238020701</v>
      </c>
      <c r="F81" s="6">
        <v>-29.9329372371711</v>
      </c>
      <c r="G81" s="5" t="s">
        <v>2</v>
      </c>
      <c r="J81" s="3" t="s">
        <v>51</v>
      </c>
      <c r="K81" s="3" t="s">
        <v>49</v>
      </c>
      <c r="L81" s="3" t="str">
        <f t="shared" si="3"/>
        <v>CsO2-Cs11O3</v>
      </c>
      <c r="M81" s="4">
        <v>-308.65516474056199</v>
      </c>
      <c r="N81" s="4">
        <v>-777.724073014037</v>
      </c>
      <c r="O81" s="4">
        <v>-31.274235135044702</v>
      </c>
      <c r="P81" s="3" t="s">
        <v>2</v>
      </c>
    </row>
    <row r="82" spans="1:16" x14ac:dyDescent="0.2">
      <c r="A82" s="5" t="s">
        <v>51</v>
      </c>
      <c r="B82" s="5" t="s">
        <v>50</v>
      </c>
      <c r="C82" s="3" t="str">
        <f t="shared" si="2"/>
        <v>CsO2-Cs3O</v>
      </c>
      <c r="D82" s="6">
        <v>-315.38849559745</v>
      </c>
      <c r="E82" s="6">
        <v>-261.99824272367601</v>
      </c>
      <c r="F82" s="6">
        <v>-32.2030357493175</v>
      </c>
      <c r="G82" s="5" t="s">
        <v>2</v>
      </c>
      <c r="J82" s="3" t="s">
        <v>51</v>
      </c>
      <c r="K82" s="3" t="s">
        <v>50</v>
      </c>
      <c r="L82" s="3" t="str">
        <f t="shared" si="3"/>
        <v>CsO2-Cs3O</v>
      </c>
      <c r="M82" s="4">
        <v>-308.65516474056199</v>
      </c>
      <c r="N82" s="4">
        <v>-245.80420967153299</v>
      </c>
      <c r="O82" s="4">
        <v>-33.0042276530218</v>
      </c>
      <c r="P82" s="3" t="s">
        <v>2</v>
      </c>
    </row>
    <row r="83" spans="1:16" x14ac:dyDescent="0.2">
      <c r="A83" s="5" t="s">
        <v>51</v>
      </c>
      <c r="B83" s="5" t="s">
        <v>52</v>
      </c>
      <c r="C83" s="3" t="str">
        <f t="shared" si="2"/>
        <v>CsO2-Cs</v>
      </c>
      <c r="D83" s="6">
        <v>-315.38849559745</v>
      </c>
      <c r="E83" s="6">
        <v>-20.646813692311301</v>
      </c>
      <c r="F83" s="6">
        <v>-21.665643610482999</v>
      </c>
      <c r="G83" s="5" t="s">
        <v>2</v>
      </c>
      <c r="J83" s="3" t="s">
        <v>51</v>
      </c>
      <c r="K83" s="3" t="s">
        <v>52</v>
      </c>
      <c r="L83" s="3" t="str">
        <f t="shared" si="3"/>
        <v>CsO2-Cs</v>
      </c>
      <c r="M83" s="4">
        <v>-308.65516474056199</v>
      </c>
      <c r="N83" s="4">
        <v>-19.840393975719</v>
      </c>
      <c r="O83" s="4">
        <v>-24.629099180630899</v>
      </c>
      <c r="P83" s="3" t="s">
        <v>2</v>
      </c>
    </row>
    <row r="84" spans="1:16" x14ac:dyDescent="0.2">
      <c r="A84" s="5" t="s">
        <v>54</v>
      </c>
      <c r="B84" s="5" t="s">
        <v>56</v>
      </c>
      <c r="C84" s="3" t="str">
        <f t="shared" si="2"/>
        <v>Cu2O-Cu</v>
      </c>
      <c r="D84" s="6">
        <v>-347.76875930911899</v>
      </c>
      <c r="E84" s="6">
        <v>-94.524774814487103</v>
      </c>
      <c r="F84" s="6">
        <v>-10.317274882907601</v>
      </c>
      <c r="G84" s="5" t="s">
        <v>2</v>
      </c>
      <c r="J84" s="3" t="s">
        <v>54</v>
      </c>
      <c r="K84" s="3" t="s">
        <v>56</v>
      </c>
      <c r="L84" s="3" t="str">
        <f t="shared" si="3"/>
        <v>Cu2O-Cu</v>
      </c>
      <c r="M84" s="4">
        <v>-331.57501495265097</v>
      </c>
      <c r="N84" s="4">
        <v>-94.524596570272394</v>
      </c>
      <c r="O84" s="4">
        <v>-26.510662750945901</v>
      </c>
      <c r="P84" s="3" t="s">
        <v>2</v>
      </c>
    </row>
    <row r="85" spans="1:16" x14ac:dyDescent="0.2">
      <c r="A85" s="5" t="s">
        <v>55</v>
      </c>
      <c r="B85" s="5" t="s">
        <v>54</v>
      </c>
      <c r="C85" s="3" t="str">
        <f t="shared" si="2"/>
        <v>Cu2O3-Cu2O</v>
      </c>
      <c r="D85" s="6">
        <v>-627.65397038916899</v>
      </c>
      <c r="E85" s="6">
        <v>-347.76875930911899</v>
      </c>
      <c r="F85" s="6">
        <v>-29.093879023027601</v>
      </c>
      <c r="G85" s="5" t="s">
        <v>2</v>
      </c>
      <c r="J85" s="3" t="s">
        <v>55</v>
      </c>
      <c r="K85" s="3" t="s">
        <v>54</v>
      </c>
      <c r="L85" s="3" t="str">
        <f t="shared" si="3"/>
        <v>Cu2O3-Cu2O</v>
      </c>
      <c r="M85" s="4">
        <v>-579.07223037292704</v>
      </c>
      <c r="N85" s="4">
        <v>-331.57501495265097</v>
      </c>
      <c r="O85" s="4">
        <v>-45.287876852914501</v>
      </c>
      <c r="P85" s="3" t="s">
        <v>2</v>
      </c>
    </row>
    <row r="86" spans="1:16" x14ac:dyDescent="0.2">
      <c r="A86" s="5" t="s">
        <v>55</v>
      </c>
      <c r="B86" s="5" t="s">
        <v>53</v>
      </c>
      <c r="C86" s="3" t="str">
        <f t="shared" si="2"/>
        <v>Cu2O3-CuO</v>
      </c>
      <c r="D86" s="6">
        <v>-627.65397038916899</v>
      </c>
      <c r="E86" s="6">
        <v>-252.29972827316601</v>
      </c>
      <c r="F86" s="6">
        <v>-45.9819707202168</v>
      </c>
      <c r="G86" s="5" t="s">
        <v>2</v>
      </c>
      <c r="J86" s="3" t="s">
        <v>55</v>
      </c>
      <c r="K86" s="3" t="s">
        <v>53</v>
      </c>
      <c r="L86" s="3" t="str">
        <f t="shared" si="3"/>
        <v>Cu2O3-CuO</v>
      </c>
      <c r="M86" s="4">
        <v>-579.07223037292704</v>
      </c>
      <c r="N86" s="4">
        <v>-236.10582354302301</v>
      </c>
      <c r="O86" s="4">
        <v>-62.175901276171501</v>
      </c>
      <c r="P86" s="3" t="s">
        <v>2</v>
      </c>
    </row>
    <row r="87" spans="1:16" x14ac:dyDescent="0.2">
      <c r="A87" s="5" t="s">
        <v>55</v>
      </c>
      <c r="B87" s="5" t="s">
        <v>56</v>
      </c>
      <c r="C87" s="3" t="str">
        <f t="shared" si="2"/>
        <v>Cu2O3-Cu</v>
      </c>
      <c r="D87" s="6">
        <v>-627.65397038916899</v>
      </c>
      <c r="E87" s="6">
        <v>-94.524774814487103</v>
      </c>
      <c r="F87" s="6">
        <v>-22.835010976321001</v>
      </c>
      <c r="G87" s="5" t="s">
        <v>2</v>
      </c>
      <c r="J87" s="3" t="s">
        <v>55</v>
      </c>
      <c r="K87" s="3" t="s">
        <v>56</v>
      </c>
      <c r="L87" s="3" t="str">
        <f t="shared" si="3"/>
        <v>Cu2O3-Cu</v>
      </c>
      <c r="M87" s="4">
        <v>-579.07223037292704</v>
      </c>
      <c r="N87" s="4">
        <v>-94.524596570272394</v>
      </c>
      <c r="O87" s="4">
        <v>-39.028805485591697</v>
      </c>
      <c r="P87" s="3" t="s">
        <v>2</v>
      </c>
    </row>
    <row r="88" spans="1:16" x14ac:dyDescent="0.2">
      <c r="A88" s="5" t="s">
        <v>53</v>
      </c>
      <c r="B88" s="5" t="s">
        <v>54</v>
      </c>
      <c r="C88" s="3" t="str">
        <f t="shared" si="2"/>
        <v>CuO-Cu2O</v>
      </c>
      <c r="D88" s="6">
        <v>-252.29972827316601</v>
      </c>
      <c r="E88" s="6">
        <v>-347.76875930911899</v>
      </c>
      <c r="F88" s="6">
        <v>-12.205787325838401</v>
      </c>
      <c r="G88" s="5" t="s">
        <v>2</v>
      </c>
      <c r="J88" s="3" t="s">
        <v>53</v>
      </c>
      <c r="K88" s="3" t="s">
        <v>54</v>
      </c>
      <c r="L88" s="3" t="str">
        <f t="shared" si="3"/>
        <v>CuO-Cu2O</v>
      </c>
      <c r="M88" s="4">
        <v>-236.10582354302301</v>
      </c>
      <c r="N88" s="4">
        <v>-331.57501495265097</v>
      </c>
      <c r="O88" s="4">
        <v>-28.399852429657599</v>
      </c>
      <c r="P88" s="3" t="s">
        <v>2</v>
      </c>
    </row>
    <row r="89" spans="1:16" x14ac:dyDescent="0.2">
      <c r="A89" s="5" t="s">
        <v>53</v>
      </c>
      <c r="B89" s="5" t="s">
        <v>56</v>
      </c>
      <c r="C89" s="3" t="str">
        <f t="shared" si="2"/>
        <v>CuO-Cu</v>
      </c>
      <c r="D89" s="6">
        <v>-252.29972827316601</v>
      </c>
      <c r="E89" s="6">
        <v>-94.524774814487103</v>
      </c>
      <c r="F89" s="6">
        <v>-11.261531104373001</v>
      </c>
      <c r="G89" s="5" t="s">
        <v>2</v>
      </c>
      <c r="J89" s="3" t="s">
        <v>53</v>
      </c>
      <c r="K89" s="3" t="s">
        <v>56</v>
      </c>
      <c r="L89" s="3" t="str">
        <f t="shared" si="3"/>
        <v>CuO-Cu</v>
      </c>
      <c r="M89" s="4">
        <v>-236.10582354302301</v>
      </c>
      <c r="N89" s="4">
        <v>-94.524596570272394</v>
      </c>
      <c r="O89" s="4">
        <v>-27.455257590301699</v>
      </c>
      <c r="P89" s="3" t="s">
        <v>2</v>
      </c>
    </row>
    <row r="90" spans="1:16" x14ac:dyDescent="0.2">
      <c r="A90" s="5" t="s">
        <v>57</v>
      </c>
      <c r="B90" s="5" t="s">
        <v>58</v>
      </c>
      <c r="C90" s="3" t="str">
        <f t="shared" si="2"/>
        <v>Dy2O3-Dy</v>
      </c>
      <c r="D90" s="6">
        <v>-1018.07394157714</v>
      </c>
      <c r="E90" s="6">
        <v>-106.195966181879</v>
      </c>
      <c r="F90" s="6">
        <v>99.524185174741604</v>
      </c>
      <c r="G90" s="5" t="s">
        <v>2</v>
      </c>
      <c r="J90" s="3" t="s">
        <v>57</v>
      </c>
      <c r="K90" s="3" t="s">
        <v>58</v>
      </c>
      <c r="L90" s="3" t="str">
        <f t="shared" si="3"/>
        <v>Dy2O3-Dy</v>
      </c>
      <c r="M90" s="4">
        <v>-969.49224029961704</v>
      </c>
      <c r="N90" s="4">
        <v>-106.067234274662</v>
      </c>
      <c r="O90" s="4">
        <v>83.416106020378294</v>
      </c>
      <c r="P90" s="3" t="s">
        <v>2</v>
      </c>
    </row>
    <row r="91" spans="1:16" x14ac:dyDescent="0.2">
      <c r="A91" s="5" t="s">
        <v>59</v>
      </c>
      <c r="B91" s="5" t="s">
        <v>60</v>
      </c>
      <c r="C91" s="3" t="str">
        <f t="shared" si="2"/>
        <v>Er2O3-Er</v>
      </c>
      <c r="D91" s="6">
        <v>-1021.71809035857</v>
      </c>
      <c r="E91" s="6">
        <v>-105.318580364376</v>
      </c>
      <c r="F91" s="6">
        <v>101.323825313556</v>
      </c>
      <c r="G91" s="5" t="s">
        <v>2</v>
      </c>
      <c r="J91" s="3" t="s">
        <v>59</v>
      </c>
      <c r="K91" s="3" t="s">
        <v>60</v>
      </c>
      <c r="L91" s="3" t="str">
        <f t="shared" si="3"/>
        <v>Er2O3-Er</v>
      </c>
      <c r="M91" s="4">
        <v>-973.13626580315895</v>
      </c>
      <c r="N91" s="4">
        <v>-105.318838507194</v>
      </c>
      <c r="O91" s="4">
        <v>85.129711699870697</v>
      </c>
      <c r="P91" s="3" t="s">
        <v>2</v>
      </c>
    </row>
    <row r="92" spans="1:16" x14ac:dyDescent="0.2">
      <c r="A92" s="5" t="s">
        <v>61</v>
      </c>
      <c r="B92" s="5" t="s">
        <v>62</v>
      </c>
      <c r="C92" s="3" t="str">
        <f t="shared" si="2"/>
        <v>Eu2O3-EuO</v>
      </c>
      <c r="D92" s="6">
        <v>-1182.8558757268499</v>
      </c>
      <c r="E92" s="6">
        <v>-495.76333971933502</v>
      </c>
      <c r="F92" s="6">
        <v>22.292711725131198</v>
      </c>
      <c r="G92" s="5" t="s">
        <v>12</v>
      </c>
      <c r="J92" s="3" t="s">
        <v>61</v>
      </c>
      <c r="K92" s="3" t="s">
        <v>62</v>
      </c>
      <c r="L92" s="3" t="str">
        <f t="shared" si="3"/>
        <v>Eu2O3-EuO</v>
      </c>
      <c r="M92" s="4">
        <v>-1127.4836795429001</v>
      </c>
      <c r="N92" s="4">
        <v>-479.56929871192</v>
      </c>
      <c r="O92" s="4">
        <v>-0.69140244398485595</v>
      </c>
      <c r="P92" s="3" t="s">
        <v>12</v>
      </c>
    </row>
    <row r="93" spans="1:16" x14ac:dyDescent="0.2">
      <c r="A93" s="5" t="s">
        <v>61</v>
      </c>
      <c r="B93" s="5" t="s">
        <v>63</v>
      </c>
      <c r="C93" s="3" t="str">
        <f t="shared" si="2"/>
        <v>Eu2O3-Eu</v>
      </c>
      <c r="D93" s="6">
        <v>-1182.8558757268499</v>
      </c>
      <c r="E93" s="6">
        <v>-237.33574597963801</v>
      </c>
      <c r="F93" s="6">
        <v>67.024976692806902</v>
      </c>
      <c r="G93" s="5" t="s">
        <v>2</v>
      </c>
      <c r="J93" s="3" t="s">
        <v>61</v>
      </c>
      <c r="K93" s="3" t="s">
        <v>63</v>
      </c>
      <c r="L93" s="3" t="str">
        <f t="shared" si="3"/>
        <v>Eu2O3-Eu</v>
      </c>
      <c r="M93" s="4">
        <v>-1127.4836795429001</v>
      </c>
      <c r="N93" s="4">
        <v>-237.33532527256199</v>
      </c>
      <c r="O93" s="4">
        <v>48.567858436208901</v>
      </c>
      <c r="P93" s="3" t="s">
        <v>2</v>
      </c>
    </row>
    <row r="94" spans="1:16" x14ac:dyDescent="0.2">
      <c r="A94" s="5" t="s">
        <v>62</v>
      </c>
      <c r="B94" s="5" t="s">
        <v>63</v>
      </c>
      <c r="C94" s="3" t="str">
        <f t="shared" si="2"/>
        <v>EuO-Eu</v>
      </c>
      <c r="D94" s="6">
        <v>-495.76333971933502</v>
      </c>
      <c r="E94" s="6">
        <v>-237.33574597963801</v>
      </c>
      <c r="F94" s="6">
        <v>89.391109176644903</v>
      </c>
      <c r="G94" s="5" t="s">
        <v>2</v>
      </c>
      <c r="J94" s="3" t="s">
        <v>62</v>
      </c>
      <c r="K94" s="3" t="s">
        <v>63</v>
      </c>
      <c r="L94" s="3" t="str">
        <f t="shared" si="3"/>
        <v>EuO-Eu</v>
      </c>
      <c r="M94" s="4">
        <v>-479.56929871192</v>
      </c>
      <c r="N94" s="4">
        <v>-237.33532527256199</v>
      </c>
      <c r="O94" s="4">
        <v>73.197488876305897</v>
      </c>
      <c r="P94" s="3" t="s">
        <v>2</v>
      </c>
    </row>
    <row r="95" spans="1:16" x14ac:dyDescent="0.2">
      <c r="A95" s="5" t="s">
        <v>64</v>
      </c>
      <c r="B95" s="5" t="s">
        <v>65</v>
      </c>
      <c r="C95" s="3" t="str">
        <f t="shared" si="2"/>
        <v>Fe2O3-Fe3O4</v>
      </c>
      <c r="D95" s="6">
        <v>-949.03111418972901</v>
      </c>
      <c r="E95" s="6">
        <v>-1337.45419676283</v>
      </c>
      <c r="F95" s="6">
        <v>3.1484644804688999</v>
      </c>
      <c r="G95" s="5" t="s">
        <v>12</v>
      </c>
      <c r="J95" s="3" t="s">
        <v>64</v>
      </c>
      <c r="K95" s="3" t="s">
        <v>65</v>
      </c>
      <c r="L95" s="3" t="str">
        <f t="shared" si="3"/>
        <v>Fe2O3-Fe3O4</v>
      </c>
      <c r="M95" s="4">
        <v>-774.41003332527896</v>
      </c>
      <c r="N95" s="4">
        <v>-1083.62006631092</v>
      </c>
      <c r="O95" s="4">
        <v>-13.0465172090596</v>
      </c>
      <c r="P95" s="3" t="s">
        <v>2</v>
      </c>
    </row>
    <row r="96" spans="1:16" x14ac:dyDescent="0.2">
      <c r="A96" s="5" t="s">
        <v>64</v>
      </c>
      <c r="B96" s="5" t="s">
        <v>66</v>
      </c>
      <c r="C96" s="3" t="str">
        <f t="shared" si="2"/>
        <v>Fe2O3-FeO</v>
      </c>
      <c r="D96" s="6">
        <v>-949.03111418972901</v>
      </c>
      <c r="E96" s="6">
        <v>-386.29302961930898</v>
      </c>
      <c r="F96" s="6">
        <v>7.4085703880573703</v>
      </c>
      <c r="G96" s="5" t="s">
        <v>12</v>
      </c>
      <c r="J96" s="3" t="s">
        <v>64</v>
      </c>
      <c r="K96" s="3" t="s">
        <v>66</v>
      </c>
      <c r="L96" s="3" t="str">
        <f t="shared" si="3"/>
        <v>Fe2O3-FeO</v>
      </c>
      <c r="M96" s="4">
        <v>-774.41003332527896</v>
      </c>
      <c r="N96" s="4">
        <v>-306.65452942307599</v>
      </c>
      <c r="O96" s="4">
        <v>-7.9355100839261103</v>
      </c>
      <c r="P96" s="3" t="s">
        <v>2</v>
      </c>
    </row>
    <row r="97" spans="1:16" x14ac:dyDescent="0.2">
      <c r="A97" s="5" t="s">
        <v>64</v>
      </c>
      <c r="B97" s="5" t="s">
        <v>67</v>
      </c>
      <c r="C97" s="3" t="str">
        <f t="shared" si="2"/>
        <v>Fe2O3-Fe</v>
      </c>
      <c r="D97" s="6">
        <v>-949.03111418972901</v>
      </c>
      <c r="E97" s="6">
        <v>-195.07249773756399</v>
      </c>
      <c r="F97" s="6">
        <v>17.258888341814099</v>
      </c>
      <c r="G97" s="5" t="s">
        <v>12</v>
      </c>
      <c r="J97" s="8" t="s">
        <v>64</v>
      </c>
      <c r="K97" s="8" t="s">
        <v>67</v>
      </c>
      <c r="L97" s="8" t="str">
        <f t="shared" si="3"/>
        <v>Fe2O3-Fe</v>
      </c>
      <c r="M97" s="11">
        <v>-774.41003332527896</v>
      </c>
      <c r="N97" s="11">
        <v>-195.07320956148499</v>
      </c>
      <c r="O97" s="11">
        <v>-40.948613162283003</v>
      </c>
      <c r="P97" s="8" t="s">
        <v>2</v>
      </c>
    </row>
    <row r="98" spans="1:16" x14ac:dyDescent="0.2">
      <c r="A98" s="5" t="s">
        <v>65</v>
      </c>
      <c r="B98" s="5" t="s">
        <v>66</v>
      </c>
      <c r="C98" s="3" t="str">
        <f t="shared" si="2"/>
        <v>Fe3O4-FeO</v>
      </c>
      <c r="D98" s="6">
        <v>-1337.45419676283</v>
      </c>
      <c r="E98" s="6">
        <v>-386.29302961930898</v>
      </c>
      <c r="F98" s="6">
        <v>9.5386233418514905</v>
      </c>
      <c r="G98" s="5" t="s">
        <v>12</v>
      </c>
      <c r="J98" s="8" t="s">
        <v>65</v>
      </c>
      <c r="K98" s="8" t="s">
        <v>66</v>
      </c>
      <c r="L98" s="8" t="str">
        <f t="shared" si="3"/>
        <v>Fe3O4-FeO</v>
      </c>
      <c r="M98" s="11">
        <v>-1083.62006631092</v>
      </c>
      <c r="N98" s="11">
        <v>-306.65452942307599</v>
      </c>
      <c r="O98" s="11">
        <v>-5.3800065213595998</v>
      </c>
      <c r="P98" s="8" t="s">
        <v>2</v>
      </c>
    </row>
    <row r="99" spans="1:16" x14ac:dyDescent="0.2">
      <c r="A99" s="5" t="s">
        <v>65</v>
      </c>
      <c r="B99" s="5" t="s">
        <v>67</v>
      </c>
      <c r="C99" s="3" t="str">
        <f t="shared" si="2"/>
        <v>Fe3O4-Fe</v>
      </c>
      <c r="D99" s="6">
        <v>-1337.45419676283</v>
      </c>
      <c r="E99" s="6">
        <v>-195.07249773756399</v>
      </c>
      <c r="F99" s="6">
        <v>19.022691324482299</v>
      </c>
      <c r="G99" s="5" t="s">
        <v>12</v>
      </c>
      <c r="J99" s="3" t="s">
        <v>65</v>
      </c>
      <c r="K99" s="3" t="s">
        <v>67</v>
      </c>
      <c r="L99" s="3" t="str">
        <f t="shared" si="3"/>
        <v>Fe3O4-Fe</v>
      </c>
      <c r="M99" s="4">
        <v>-1083.62006631092</v>
      </c>
      <c r="N99" s="4">
        <v>-195.07320956148499</v>
      </c>
      <c r="O99" s="4">
        <v>-44.436375156435901</v>
      </c>
      <c r="P99" s="3" t="s">
        <v>2</v>
      </c>
    </row>
    <row r="100" spans="1:16" x14ac:dyDescent="0.2">
      <c r="A100" s="5" t="s">
        <v>66</v>
      </c>
      <c r="B100" s="5" t="s">
        <v>67</v>
      </c>
      <c r="C100" s="3" t="str">
        <f t="shared" si="2"/>
        <v>FeO-Fe</v>
      </c>
      <c r="D100" s="6">
        <v>-386.29302961930898</v>
      </c>
      <c r="E100" s="6">
        <v>-195.07249773756399</v>
      </c>
      <c r="F100" s="6">
        <v>22.1840473186925</v>
      </c>
      <c r="G100" s="5" t="s">
        <v>12</v>
      </c>
      <c r="J100" s="3" t="s">
        <v>66</v>
      </c>
      <c r="K100" s="3" t="s">
        <v>67</v>
      </c>
      <c r="L100" s="3" t="str">
        <f t="shared" si="3"/>
        <v>FeO-Fe</v>
      </c>
      <c r="M100" s="4">
        <v>-306.65452942307599</v>
      </c>
      <c r="N100" s="4">
        <v>-195.07320956148499</v>
      </c>
      <c r="O100" s="4">
        <v>-57.455164701461399</v>
      </c>
      <c r="P100" s="3" t="s">
        <v>2</v>
      </c>
    </row>
    <row r="101" spans="1:16" x14ac:dyDescent="0.2">
      <c r="A101" s="5" t="s">
        <v>68</v>
      </c>
      <c r="B101" s="5" t="s">
        <v>69</v>
      </c>
      <c r="C101" s="3" t="str">
        <f t="shared" si="2"/>
        <v>Ga2O3-Ga</v>
      </c>
      <c r="D101" s="6">
        <v>-744.46013674454196</v>
      </c>
      <c r="E101" s="6">
        <v>-70.034642301351596</v>
      </c>
      <c r="F101" s="6">
        <v>32.427132817560299</v>
      </c>
      <c r="G101" s="5" t="s">
        <v>2</v>
      </c>
      <c r="J101" s="3" t="s">
        <v>68</v>
      </c>
      <c r="K101" s="3" t="s">
        <v>69</v>
      </c>
      <c r="L101" s="3" t="str">
        <f t="shared" si="3"/>
        <v>Ga2O3-Ga</v>
      </c>
      <c r="M101" s="4">
        <v>-695.87867089695703</v>
      </c>
      <c r="N101" s="4">
        <v>-70.034836917285901</v>
      </c>
      <c r="O101" s="4">
        <v>16.233181124409001</v>
      </c>
      <c r="P101" s="3" t="s">
        <v>12</v>
      </c>
    </row>
    <row r="102" spans="1:16" x14ac:dyDescent="0.2">
      <c r="A102" s="5" t="s">
        <v>70</v>
      </c>
      <c r="B102" s="5" t="s">
        <v>71</v>
      </c>
      <c r="C102" s="3" t="str">
        <f t="shared" si="2"/>
        <v>Gd2O3-Gd</v>
      </c>
      <c r="D102" s="6">
        <v>-1441.85215613473</v>
      </c>
      <c r="E102" s="6">
        <v>-325.04319840398398</v>
      </c>
      <c r="F102" s="6">
        <v>94.885435212534404</v>
      </c>
      <c r="G102" s="5" t="s">
        <v>2</v>
      </c>
      <c r="J102" s="3" t="s">
        <v>70</v>
      </c>
      <c r="K102" s="3" t="s">
        <v>71</v>
      </c>
      <c r="L102" s="3" t="str">
        <f t="shared" si="3"/>
        <v>Gd2O3-Gd</v>
      </c>
      <c r="M102" s="4">
        <v>-1393.27037219155</v>
      </c>
      <c r="N102" s="4">
        <v>-324.74593755255103</v>
      </c>
      <c r="O102" s="4">
        <v>78.889681132430496</v>
      </c>
      <c r="P102" s="3" t="s">
        <v>2</v>
      </c>
    </row>
    <row r="103" spans="1:16" x14ac:dyDescent="0.2">
      <c r="A103" s="5" t="s">
        <v>72</v>
      </c>
      <c r="B103" s="5" t="s">
        <v>73</v>
      </c>
      <c r="C103" s="3" t="str">
        <f t="shared" si="2"/>
        <v>GeO2-Ge</v>
      </c>
      <c r="D103" s="6">
        <v>-479.06187986078999</v>
      </c>
      <c r="E103" s="6">
        <v>-106.59488272965299</v>
      </c>
      <c r="F103" s="6">
        <v>17.1970140025158</v>
      </c>
      <c r="G103" s="5" t="s">
        <v>12</v>
      </c>
      <c r="J103" s="3" t="s">
        <v>72</v>
      </c>
      <c r="K103" s="3" t="s">
        <v>73</v>
      </c>
      <c r="L103" s="3" t="str">
        <f t="shared" si="3"/>
        <v>GeO2-Ge</v>
      </c>
      <c r="M103" s="4">
        <v>-446.67394749731301</v>
      </c>
      <c r="N103" s="4">
        <v>-106.594795221659</v>
      </c>
      <c r="O103" s="4">
        <v>1.00309157477414</v>
      </c>
      <c r="P103" s="3" t="s">
        <v>12</v>
      </c>
    </row>
    <row r="104" spans="1:16" x14ac:dyDescent="0.2">
      <c r="A104" s="5" t="s">
        <v>74</v>
      </c>
      <c r="B104" s="5" t="s">
        <v>75</v>
      </c>
      <c r="C104" s="3" t="str">
        <f t="shared" si="2"/>
        <v>HfO2-Hf</v>
      </c>
      <c r="D104" s="6">
        <v>-736.56366438701195</v>
      </c>
      <c r="E104" s="6">
        <v>-229.53266160005501</v>
      </c>
      <c r="F104" s="6">
        <v>84.479016830425707</v>
      </c>
      <c r="G104" s="5" t="s">
        <v>2</v>
      </c>
      <c r="J104" s="3" t="s">
        <v>74</v>
      </c>
      <c r="K104" s="3" t="s">
        <v>75</v>
      </c>
      <c r="L104" s="3" t="str">
        <f t="shared" si="3"/>
        <v>HfO2-Hf</v>
      </c>
      <c r="M104" s="4">
        <v>-704.17592577476501</v>
      </c>
      <c r="N104" s="4">
        <v>-229.53301658966501</v>
      </c>
      <c r="O104" s="4">
        <v>68.284970029497401</v>
      </c>
      <c r="P104" s="3" t="s">
        <v>2</v>
      </c>
    </row>
    <row r="105" spans="1:16" x14ac:dyDescent="0.2">
      <c r="A105" s="5" t="s">
        <v>76</v>
      </c>
      <c r="B105" s="5" t="s">
        <v>77</v>
      </c>
      <c r="C105" s="3" t="str">
        <f t="shared" si="2"/>
        <v>HgO-Hg</v>
      </c>
      <c r="D105" s="6">
        <v>-150.63192608372299</v>
      </c>
      <c r="E105" s="6">
        <v>-7.0029454080354503</v>
      </c>
      <c r="F105" s="6">
        <v>-25.407503887364602</v>
      </c>
      <c r="G105" s="5" t="s">
        <v>2</v>
      </c>
      <c r="J105" s="3" t="s">
        <v>76</v>
      </c>
      <c r="K105" s="3" t="s">
        <v>77</v>
      </c>
      <c r="L105" s="3" t="str">
        <f t="shared" si="3"/>
        <v>HgO-Hg</v>
      </c>
      <c r="M105" s="4">
        <v>-134.43780223771299</v>
      </c>
      <c r="N105" s="4">
        <v>-7.0027251968775799</v>
      </c>
      <c r="O105" s="4">
        <v>-41.601407522216903</v>
      </c>
      <c r="P105" s="3" t="s">
        <v>2</v>
      </c>
    </row>
    <row r="106" spans="1:16" x14ac:dyDescent="0.2">
      <c r="A106" s="5" t="s">
        <v>78</v>
      </c>
      <c r="B106" s="5" t="s">
        <v>79</v>
      </c>
      <c r="C106" s="3" t="str">
        <f t="shared" si="2"/>
        <v>Ho2O3-Ho</v>
      </c>
      <c r="D106" s="6">
        <v>-1019.7232193852</v>
      </c>
      <c r="E106" s="6">
        <v>-105.564156158237</v>
      </c>
      <c r="F106" s="6">
        <v>100.495151126525</v>
      </c>
      <c r="G106" s="5" t="s">
        <v>2</v>
      </c>
      <c r="J106" s="3" t="s">
        <v>78</v>
      </c>
      <c r="K106" s="3" t="s">
        <v>79</v>
      </c>
      <c r="L106" s="3" t="str">
        <f t="shared" si="3"/>
        <v>Ho2O3-Ho</v>
      </c>
      <c r="M106" s="4">
        <v>-971.14139595390304</v>
      </c>
      <c r="N106" s="4">
        <v>-105.56442790572299</v>
      </c>
      <c r="O106" s="4">
        <v>84.301028817765697</v>
      </c>
      <c r="P106" s="3" t="s">
        <v>2</v>
      </c>
    </row>
    <row r="107" spans="1:16" x14ac:dyDescent="0.2">
      <c r="A107" s="5" t="s">
        <v>80</v>
      </c>
      <c r="B107" s="5" t="s">
        <v>81</v>
      </c>
      <c r="C107" s="3" t="str">
        <f t="shared" si="2"/>
        <v>I2O5-I</v>
      </c>
      <c r="D107" s="6">
        <v>-763.62484863869201</v>
      </c>
      <c r="E107" s="6">
        <v>-35.027409358170097</v>
      </c>
      <c r="F107" s="6">
        <v>-30.3224785785821</v>
      </c>
      <c r="G107" s="5" t="s">
        <v>2</v>
      </c>
      <c r="J107" s="3" t="s">
        <v>80</v>
      </c>
      <c r="K107" s="3" t="s">
        <v>81</v>
      </c>
      <c r="L107" s="3" t="str">
        <f t="shared" si="3"/>
        <v>I2O5-I</v>
      </c>
      <c r="M107" s="4">
        <v>-682.65539214661396</v>
      </c>
      <c r="N107" s="4">
        <v>-35.027622421112298</v>
      </c>
      <c r="O107" s="4">
        <v>-46.516455102174803</v>
      </c>
      <c r="P107" s="3" t="s">
        <v>2</v>
      </c>
    </row>
    <row r="108" spans="1:16" x14ac:dyDescent="0.2">
      <c r="A108" s="5" t="s">
        <v>82</v>
      </c>
      <c r="B108" s="5" t="s">
        <v>83</v>
      </c>
      <c r="C108" s="3" t="str">
        <f t="shared" si="2"/>
        <v>In2O3-In</v>
      </c>
      <c r="D108" s="6">
        <v>-700.471805020945</v>
      </c>
      <c r="E108" s="6">
        <v>-63.455401608076201</v>
      </c>
      <c r="F108" s="6">
        <v>22.150516038544801</v>
      </c>
      <c r="G108" s="5" t="s">
        <v>12</v>
      </c>
      <c r="J108" s="3" t="s">
        <v>82</v>
      </c>
      <c r="K108" s="3" t="s">
        <v>83</v>
      </c>
      <c r="L108" s="3" t="str">
        <f t="shared" si="3"/>
        <v>In2O3-In</v>
      </c>
      <c r="M108" s="4">
        <v>-651.88988560755104</v>
      </c>
      <c r="N108" s="4">
        <v>-62.832382736679001</v>
      </c>
      <c r="O108" s="4">
        <v>6.3718888150116797</v>
      </c>
      <c r="P108" s="3" t="s">
        <v>12</v>
      </c>
    </row>
    <row r="109" spans="1:16" x14ac:dyDescent="0.2">
      <c r="A109" s="5" t="s">
        <v>85</v>
      </c>
      <c r="B109" s="5" t="s">
        <v>86</v>
      </c>
      <c r="C109" s="7" t="str">
        <f t="shared" si="2"/>
        <v>IrO2-Ir</v>
      </c>
      <c r="D109" s="6">
        <v>-519.16452229208699</v>
      </c>
      <c r="E109" s="6">
        <v>-204.38823677229001</v>
      </c>
      <c r="F109" s="6">
        <v>-11.648341803154</v>
      </c>
      <c r="G109" s="5" t="s">
        <v>2</v>
      </c>
      <c r="J109" s="3" t="s">
        <v>85</v>
      </c>
      <c r="K109" s="3" t="s">
        <v>86</v>
      </c>
      <c r="L109" s="3" t="str">
        <f t="shared" si="3"/>
        <v>IrO2-Ir</v>
      </c>
      <c r="M109" s="4">
        <v>-486.77642771023301</v>
      </c>
      <c r="N109" s="4">
        <v>-204.38885682234601</v>
      </c>
      <c r="O109" s="4">
        <v>-27.842699119109099</v>
      </c>
      <c r="P109" s="3" t="s">
        <v>2</v>
      </c>
    </row>
    <row r="110" spans="1:16" x14ac:dyDescent="0.2">
      <c r="A110" s="5" t="s">
        <v>84</v>
      </c>
      <c r="B110" s="5" t="s">
        <v>85</v>
      </c>
      <c r="C110" s="3" t="str">
        <f t="shared" si="2"/>
        <v>IrO3-IrO2</v>
      </c>
      <c r="D110" s="6">
        <v>-637.62169586252605</v>
      </c>
      <c r="E110" s="6">
        <v>-519.16452229208699</v>
      </c>
      <c r="F110" s="6">
        <v>-50.579310992614097</v>
      </c>
      <c r="G110" s="5" t="s">
        <v>2</v>
      </c>
      <c r="J110" s="3" t="s">
        <v>84</v>
      </c>
      <c r="K110" s="3" t="s">
        <v>85</v>
      </c>
      <c r="L110" s="3" t="str">
        <f t="shared" si="3"/>
        <v>IrO3-IrO2</v>
      </c>
      <c r="M110" s="4">
        <v>-589.03996377273302</v>
      </c>
      <c r="N110" s="4">
        <v>-486.77642771023301</v>
      </c>
      <c r="O110" s="4">
        <v>-66.772948500552801</v>
      </c>
      <c r="P110" s="3" t="s">
        <v>2</v>
      </c>
    </row>
    <row r="111" spans="1:16" x14ac:dyDescent="0.2">
      <c r="A111" s="5" t="s">
        <v>84</v>
      </c>
      <c r="B111" s="5" t="s">
        <v>86</v>
      </c>
      <c r="C111" s="7" t="str">
        <f t="shared" si="2"/>
        <v>IrO3-Ir</v>
      </c>
      <c r="D111" s="6">
        <v>-637.62169586252605</v>
      </c>
      <c r="E111" s="6">
        <v>-204.38823677229001</v>
      </c>
      <c r="F111" s="6">
        <v>-24.625331532974101</v>
      </c>
      <c r="G111" s="5" t="s">
        <v>2</v>
      </c>
      <c r="J111" s="3" t="s">
        <v>84</v>
      </c>
      <c r="K111" s="3" t="s">
        <v>86</v>
      </c>
      <c r="L111" s="3" t="str">
        <f t="shared" si="3"/>
        <v>IrO3-Ir</v>
      </c>
      <c r="M111" s="4">
        <v>-589.03996377273302</v>
      </c>
      <c r="N111" s="4">
        <v>-204.38885682234601</v>
      </c>
      <c r="O111" s="4">
        <v>-40.819448912923697</v>
      </c>
      <c r="P111" s="3" t="s">
        <v>2</v>
      </c>
    </row>
    <row r="112" spans="1:16" x14ac:dyDescent="0.2">
      <c r="A112" s="5" t="s">
        <v>88</v>
      </c>
      <c r="B112" s="5" t="s">
        <v>90</v>
      </c>
      <c r="C112" s="3" t="str">
        <f t="shared" si="2"/>
        <v>K2O-K</v>
      </c>
      <c r="D112" s="6">
        <v>-251.97459975735001</v>
      </c>
      <c r="E112" s="6">
        <v>-25.602141213505899</v>
      </c>
      <c r="F112" s="6">
        <v>31.733832767286199</v>
      </c>
      <c r="G112" s="5" t="s">
        <v>2</v>
      </c>
      <c r="J112" s="3" t="s">
        <v>88</v>
      </c>
      <c r="K112" s="3" t="s">
        <v>90</v>
      </c>
      <c r="L112" s="3" t="str">
        <f t="shared" si="3"/>
        <v>K2O-K</v>
      </c>
      <c r="M112" s="4">
        <v>-235.78011440763001</v>
      </c>
      <c r="N112" s="4">
        <v>-25.5015070202329</v>
      </c>
      <c r="O112" s="4">
        <v>15.7406158041123</v>
      </c>
      <c r="P112" s="3" t="s">
        <v>12</v>
      </c>
    </row>
    <row r="113" spans="1:16" x14ac:dyDescent="0.2">
      <c r="A113" s="5" t="s">
        <v>89</v>
      </c>
      <c r="B113" s="5" t="s">
        <v>88</v>
      </c>
      <c r="C113" s="3" t="str">
        <f t="shared" si="2"/>
        <v>K2O2-K2O</v>
      </c>
      <c r="D113" s="6">
        <v>-398.30894944850701</v>
      </c>
      <c r="E113" s="6">
        <v>-251.97459975735001</v>
      </c>
      <c r="F113" s="6">
        <v>-22.702134871896199</v>
      </c>
      <c r="G113" s="5" t="s">
        <v>2</v>
      </c>
      <c r="J113" s="3" t="s">
        <v>89</v>
      </c>
      <c r="K113" s="3" t="s">
        <v>88</v>
      </c>
      <c r="L113" s="3" t="str">
        <f t="shared" si="3"/>
        <v>K2O2-K2O</v>
      </c>
      <c r="M113" s="4">
        <v>-376.80817948354002</v>
      </c>
      <c r="N113" s="4">
        <v>-235.78011440763001</v>
      </c>
      <c r="O113" s="4">
        <v>-28.008419487143399</v>
      </c>
      <c r="P113" s="3" t="s">
        <v>2</v>
      </c>
    </row>
    <row r="114" spans="1:16" x14ac:dyDescent="0.2">
      <c r="A114" s="5" t="s">
        <v>89</v>
      </c>
      <c r="B114" s="5" t="s">
        <v>90</v>
      </c>
      <c r="C114" s="3" t="str">
        <f t="shared" si="2"/>
        <v>K2O2-K</v>
      </c>
      <c r="D114" s="6">
        <v>-398.30894944850701</v>
      </c>
      <c r="E114" s="6">
        <v>-25.602141213505899</v>
      </c>
      <c r="F114" s="6">
        <v>4.5158489476949599</v>
      </c>
      <c r="G114" s="5" t="s">
        <v>12</v>
      </c>
      <c r="J114" s="3" t="s">
        <v>89</v>
      </c>
      <c r="K114" s="3" t="s">
        <v>90</v>
      </c>
      <c r="L114" s="3" t="str">
        <f t="shared" si="3"/>
        <v>K2O2-K</v>
      </c>
      <c r="M114" s="4">
        <v>-376.80817948354002</v>
      </c>
      <c r="N114" s="4">
        <v>-25.5015070202329</v>
      </c>
      <c r="O114" s="4">
        <v>-6.1339018415155504</v>
      </c>
      <c r="P114" s="3" t="s">
        <v>2</v>
      </c>
    </row>
    <row r="115" spans="1:16" x14ac:dyDescent="0.2">
      <c r="A115" s="5" t="s">
        <v>87</v>
      </c>
      <c r="B115" s="5" t="s">
        <v>88</v>
      </c>
      <c r="C115" s="3" t="str">
        <f t="shared" si="2"/>
        <v>KO2-K2O</v>
      </c>
      <c r="D115" s="6">
        <v>-320.876480474343</v>
      </c>
      <c r="E115" s="6">
        <v>-251.97459975735001</v>
      </c>
      <c r="F115" s="6">
        <v>-39.110364165940403</v>
      </c>
      <c r="G115" s="5" t="s">
        <v>2</v>
      </c>
      <c r="J115" s="3" t="s">
        <v>87</v>
      </c>
      <c r="K115" s="3" t="s">
        <v>88</v>
      </c>
      <c r="L115" s="3" t="str">
        <f t="shared" si="3"/>
        <v>KO2-K2O</v>
      </c>
      <c r="M115" s="4">
        <v>-314.14454444184702</v>
      </c>
      <c r="N115" s="4">
        <v>-235.78011440763001</v>
      </c>
      <c r="O115" s="4">
        <v>-38.200159737698101</v>
      </c>
      <c r="P115" s="3" t="s">
        <v>2</v>
      </c>
    </row>
    <row r="116" spans="1:16" x14ac:dyDescent="0.2">
      <c r="A116" s="5" t="s">
        <v>87</v>
      </c>
      <c r="B116" s="5" t="s">
        <v>89</v>
      </c>
      <c r="C116" s="3" t="str">
        <f t="shared" si="2"/>
        <v>KO2-K2O2</v>
      </c>
      <c r="D116" s="6">
        <v>-320.876480474343</v>
      </c>
      <c r="E116" s="6">
        <v>-398.30894944850701</v>
      </c>
      <c r="F116" s="6">
        <v>-47.314478812962498</v>
      </c>
      <c r="G116" s="5" t="s">
        <v>2</v>
      </c>
      <c r="J116" s="3" t="s">
        <v>87</v>
      </c>
      <c r="K116" s="3" t="s">
        <v>89</v>
      </c>
      <c r="L116" s="3" t="str">
        <f t="shared" si="3"/>
        <v>KO2-K2O2</v>
      </c>
      <c r="M116" s="4">
        <v>-314.14454444184702</v>
      </c>
      <c r="N116" s="4">
        <v>-376.80817948354002</v>
      </c>
      <c r="O116" s="4">
        <v>-43.296029862975502</v>
      </c>
      <c r="P116" s="3" t="s">
        <v>2</v>
      </c>
    </row>
    <row r="117" spans="1:16" x14ac:dyDescent="0.2">
      <c r="A117" s="5" t="s">
        <v>87</v>
      </c>
      <c r="B117" s="5" t="s">
        <v>90</v>
      </c>
      <c r="C117" s="3" t="str">
        <f t="shared" si="2"/>
        <v>KO2-K</v>
      </c>
      <c r="D117" s="6">
        <v>-320.876480474343</v>
      </c>
      <c r="E117" s="6">
        <v>-25.602141213505899</v>
      </c>
      <c r="F117" s="6">
        <v>-21.3993149326338</v>
      </c>
      <c r="G117" s="5" t="s">
        <v>2</v>
      </c>
      <c r="J117" s="3" t="s">
        <v>87</v>
      </c>
      <c r="K117" s="3" t="s">
        <v>90</v>
      </c>
      <c r="L117" s="3" t="str">
        <f t="shared" si="3"/>
        <v>KO2-K</v>
      </c>
      <c r="M117" s="4">
        <v>-314.14454444184702</v>
      </c>
      <c r="N117" s="4">
        <v>-25.5015070202329</v>
      </c>
      <c r="O117" s="4">
        <v>-24.714965852245498</v>
      </c>
      <c r="P117" s="3" t="s">
        <v>2</v>
      </c>
    </row>
    <row r="118" spans="1:16" x14ac:dyDescent="0.2">
      <c r="A118" s="5" t="s">
        <v>91</v>
      </c>
      <c r="B118" s="5" t="s">
        <v>92</v>
      </c>
      <c r="C118" s="3" t="str">
        <f t="shared" si="2"/>
        <v>La2O3-La</v>
      </c>
      <c r="D118" s="6">
        <v>-1017.6098840324</v>
      </c>
      <c r="E118" s="6">
        <v>-114.092438539409</v>
      </c>
      <c r="F118" s="6">
        <v>94.105184421476196</v>
      </c>
      <c r="G118" s="5" t="s">
        <v>2</v>
      </c>
      <c r="J118" s="3" t="s">
        <v>91</v>
      </c>
      <c r="K118" s="3" t="s">
        <v>92</v>
      </c>
      <c r="L118" s="3" t="str">
        <f t="shared" si="3"/>
        <v>La2O3-La</v>
      </c>
      <c r="M118" s="4">
        <v>-969.02814908909102</v>
      </c>
      <c r="N118" s="4">
        <v>-114.092107876791</v>
      </c>
      <c r="O118" s="4">
        <v>77.911493215450193</v>
      </c>
      <c r="P118" s="3" t="s">
        <v>2</v>
      </c>
    </row>
    <row r="119" spans="1:16" x14ac:dyDescent="0.2">
      <c r="A119" s="5" t="s">
        <v>94</v>
      </c>
      <c r="B119" s="5" t="s">
        <v>95</v>
      </c>
      <c r="C119" s="3" t="str">
        <f t="shared" si="2"/>
        <v>Li2O-Li</v>
      </c>
      <c r="D119" s="6">
        <v>-345.09740196463099</v>
      </c>
      <c r="E119" s="6">
        <v>-43.996114055092598</v>
      </c>
      <c r="F119" s="6">
        <v>88.068689291393596</v>
      </c>
      <c r="G119" s="5" t="s">
        <v>2</v>
      </c>
      <c r="J119" s="3" t="s">
        <v>94</v>
      </c>
      <c r="K119" s="3" t="s">
        <v>95</v>
      </c>
      <c r="L119" s="3" t="str">
        <f t="shared" si="3"/>
        <v>Li2O-Li</v>
      </c>
      <c r="M119" s="4">
        <v>-328.90388485224298</v>
      </c>
      <c r="N119" s="4">
        <v>-43.995483398007003</v>
      </c>
      <c r="O119" s="4">
        <v>71.876433493176705</v>
      </c>
      <c r="P119" s="3" t="s">
        <v>2</v>
      </c>
    </row>
    <row r="120" spans="1:16" x14ac:dyDescent="0.2">
      <c r="A120" s="5" t="s">
        <v>93</v>
      </c>
      <c r="B120" s="5" t="s">
        <v>94</v>
      </c>
      <c r="C120" s="3" t="str">
        <f t="shared" si="2"/>
        <v>Li2O2-Li2O</v>
      </c>
      <c r="D120" s="6">
        <v>-467.838028437145</v>
      </c>
      <c r="E120" s="6">
        <v>-345.09740196463099</v>
      </c>
      <c r="F120" s="6">
        <v>-46.295858090539198</v>
      </c>
      <c r="G120" s="5" t="s">
        <v>2</v>
      </c>
      <c r="J120" s="3" t="s">
        <v>93</v>
      </c>
      <c r="K120" s="3" t="s">
        <v>94</v>
      </c>
      <c r="L120" s="3" t="str">
        <f t="shared" si="3"/>
        <v>Li2O2-Li2O</v>
      </c>
      <c r="M120" s="4">
        <v>-446.33761473001903</v>
      </c>
      <c r="N120" s="4">
        <v>-328.90388485224298</v>
      </c>
      <c r="O120" s="4">
        <v>-51.602754685276302</v>
      </c>
      <c r="P120" s="3" t="s">
        <v>2</v>
      </c>
    </row>
    <row r="121" spans="1:16" x14ac:dyDescent="0.2">
      <c r="A121" s="5" t="s">
        <v>93</v>
      </c>
      <c r="B121" s="5" t="s">
        <v>95</v>
      </c>
      <c r="C121" s="3" t="str">
        <f t="shared" si="2"/>
        <v>Li2O2-Li</v>
      </c>
      <c r="D121" s="6">
        <v>-467.838028437145</v>
      </c>
      <c r="E121" s="6">
        <v>-43.996114055092598</v>
      </c>
      <c r="F121" s="6">
        <v>20.886415600427199</v>
      </c>
      <c r="G121" s="5" t="s">
        <v>12</v>
      </c>
      <c r="J121" s="3" t="s">
        <v>93</v>
      </c>
      <c r="K121" s="3" t="s">
        <v>95</v>
      </c>
      <c r="L121" s="3" t="str">
        <f t="shared" si="3"/>
        <v>Li2O2-Li</v>
      </c>
      <c r="M121" s="4">
        <v>-446.33761473001903</v>
      </c>
      <c r="N121" s="4">
        <v>-43.995483398007003</v>
      </c>
      <c r="O121" s="4">
        <v>10.1368394039502</v>
      </c>
      <c r="P121" s="3" t="s">
        <v>12</v>
      </c>
    </row>
    <row r="122" spans="1:16" x14ac:dyDescent="0.2">
      <c r="A122" s="5" t="s">
        <v>96</v>
      </c>
      <c r="B122" s="5" t="s">
        <v>97</v>
      </c>
      <c r="C122" s="3" t="str">
        <f t="shared" si="2"/>
        <v>Lu2O3-Lu</v>
      </c>
      <c r="D122" s="6">
        <v>-1027.2879338334201</v>
      </c>
      <c r="E122" s="6">
        <v>-104.36048888691801</v>
      </c>
      <c r="F122" s="6">
        <v>103.81916745681001</v>
      </c>
      <c r="G122" s="5" t="s">
        <v>2</v>
      </c>
      <c r="J122" s="3" t="s">
        <v>96</v>
      </c>
      <c r="K122" s="3" t="s">
        <v>97</v>
      </c>
      <c r="L122" s="3" t="str">
        <f t="shared" si="3"/>
        <v>Lu2O3-Lu</v>
      </c>
      <c r="M122" s="4">
        <v>-978.70608552748297</v>
      </c>
      <c r="N122" s="4">
        <v>-104.360922852781</v>
      </c>
      <c r="O122" s="4">
        <v>87.6249287109205</v>
      </c>
      <c r="P122" s="3" t="s">
        <v>2</v>
      </c>
    </row>
    <row r="123" spans="1:16" x14ac:dyDescent="0.2">
      <c r="A123" s="5" t="s">
        <v>98</v>
      </c>
      <c r="B123" s="5" t="s">
        <v>99</v>
      </c>
      <c r="C123" s="3" t="str">
        <f t="shared" si="2"/>
        <v>MgO-Mg</v>
      </c>
      <c r="D123" s="6">
        <v>-292.16140666259997</v>
      </c>
      <c r="E123" s="6">
        <v>-36.993937272390099</v>
      </c>
      <c r="F123" s="6">
        <v>86.130984827157206</v>
      </c>
      <c r="G123" s="5" t="s">
        <v>2</v>
      </c>
      <c r="J123" s="3" t="s">
        <v>98</v>
      </c>
      <c r="K123" s="3" t="s">
        <v>99</v>
      </c>
      <c r="L123" s="3" t="str">
        <f t="shared" si="3"/>
        <v>MgO-Mg</v>
      </c>
      <c r="M123" s="4">
        <v>-275.96819715407003</v>
      </c>
      <c r="N123" s="4">
        <v>-36.993974781306299</v>
      </c>
      <c r="O123" s="4">
        <v>69.937737809711095</v>
      </c>
      <c r="P123" s="3" t="s">
        <v>2</v>
      </c>
    </row>
    <row r="124" spans="1:16" x14ac:dyDescent="0.2">
      <c r="A124" s="5" t="s">
        <v>103</v>
      </c>
      <c r="B124" s="5" t="s">
        <v>101</v>
      </c>
      <c r="C124" s="3" t="str">
        <f t="shared" si="2"/>
        <v>Mn2O3-Mn3O4</v>
      </c>
      <c r="D124" s="6">
        <v>-997.64171846995896</v>
      </c>
      <c r="E124" s="6">
        <v>-1421.8930699590301</v>
      </c>
      <c r="F124" s="6">
        <v>-19.897469071234099</v>
      </c>
      <c r="G124" s="5" t="s">
        <v>2</v>
      </c>
      <c r="J124" s="3" t="s">
        <v>103</v>
      </c>
      <c r="K124" s="3" t="s">
        <v>101</v>
      </c>
      <c r="L124" s="3" t="str">
        <f t="shared" si="3"/>
        <v>Mn2O3-Mn3O4</v>
      </c>
      <c r="M124" s="4">
        <v>-871.54332455536405</v>
      </c>
      <c r="N124" s="4">
        <v>-1240.8429013969401</v>
      </c>
      <c r="O124" s="4">
        <v>-36.092313690846098</v>
      </c>
      <c r="P124" s="3" t="s">
        <v>2</v>
      </c>
    </row>
    <row r="125" spans="1:16" x14ac:dyDescent="0.2">
      <c r="A125" s="5" t="s">
        <v>103</v>
      </c>
      <c r="B125" s="5" t="s">
        <v>102</v>
      </c>
      <c r="C125" s="3" t="str">
        <f t="shared" si="2"/>
        <v>Mn2O3-MnO</v>
      </c>
      <c r="D125" s="6">
        <v>-997.64171846995896</v>
      </c>
      <c r="E125" s="6">
        <v>-417.264403095776</v>
      </c>
      <c r="F125" s="6">
        <v>-5.9235722846448997</v>
      </c>
      <c r="G125" s="5" t="s">
        <v>2</v>
      </c>
      <c r="J125" s="3" t="s">
        <v>103</v>
      </c>
      <c r="K125" s="3" t="s">
        <v>102</v>
      </c>
      <c r="L125" s="3" t="str">
        <f t="shared" si="3"/>
        <v>Mn2O3-MnO</v>
      </c>
      <c r="M125" s="4">
        <v>-871.54332455536405</v>
      </c>
      <c r="N125" s="4">
        <v>-360.78007876708199</v>
      </c>
      <c r="O125" s="4">
        <v>-19.053317541853399</v>
      </c>
      <c r="P125" s="3" t="s">
        <v>2</v>
      </c>
    </row>
    <row r="126" spans="1:16" x14ac:dyDescent="0.2">
      <c r="A126" s="5" t="s">
        <v>103</v>
      </c>
      <c r="B126" s="5" t="s">
        <v>104</v>
      </c>
      <c r="C126" s="3" t="str">
        <f t="shared" si="2"/>
        <v>Mn2O3-Mn</v>
      </c>
      <c r="D126" s="6">
        <v>-997.64171846995896</v>
      </c>
      <c r="E126" s="6">
        <v>-211.20090765395099</v>
      </c>
      <c r="F126" s="6">
        <v>22.710149824299801</v>
      </c>
      <c r="G126" s="5" t="s">
        <v>12</v>
      </c>
      <c r="J126" s="3" t="s">
        <v>103</v>
      </c>
      <c r="K126" s="3" t="s">
        <v>104</v>
      </c>
      <c r="L126" s="3" t="str">
        <f t="shared" si="3"/>
        <v>Mn2O3-Mn</v>
      </c>
      <c r="M126" s="4">
        <v>-871.54332455536405</v>
      </c>
      <c r="N126" s="4">
        <v>-211.200930346951</v>
      </c>
      <c r="O126" s="4">
        <v>-19.322663275898702</v>
      </c>
      <c r="P126" s="3" t="s">
        <v>2</v>
      </c>
    </row>
    <row r="127" spans="1:16" x14ac:dyDescent="0.2">
      <c r="A127" s="5" t="s">
        <v>101</v>
      </c>
      <c r="B127" s="5" t="s">
        <v>102</v>
      </c>
      <c r="C127" s="3" t="str">
        <f t="shared" si="2"/>
        <v>Mn3O4-MnO</v>
      </c>
      <c r="D127" s="6">
        <v>-1421.8930699590301</v>
      </c>
      <c r="E127" s="6">
        <v>-417.264403095776</v>
      </c>
      <c r="F127" s="6">
        <v>1.06337610864946</v>
      </c>
      <c r="G127" s="5" t="s">
        <v>12</v>
      </c>
      <c r="J127" s="3" t="s">
        <v>101</v>
      </c>
      <c r="K127" s="3" t="s">
        <v>102</v>
      </c>
      <c r="L127" s="3" t="str">
        <f t="shared" si="3"/>
        <v>Mn3O4-MnO</v>
      </c>
      <c r="M127" s="4">
        <v>-1240.8429013969401</v>
      </c>
      <c r="N127" s="4">
        <v>-360.78007876708199</v>
      </c>
      <c r="O127" s="4">
        <v>-10.5338194673574</v>
      </c>
      <c r="P127" s="3" t="s">
        <v>2</v>
      </c>
    </row>
    <row r="128" spans="1:16" x14ac:dyDescent="0.2">
      <c r="A128" s="5" t="s">
        <v>101</v>
      </c>
      <c r="B128" s="5" t="s">
        <v>104</v>
      </c>
      <c r="C128" s="3" t="str">
        <f t="shared" si="2"/>
        <v>Mn3O4-Mn</v>
      </c>
      <c r="D128" s="6">
        <v>-1421.8930699590301</v>
      </c>
      <c r="E128" s="6">
        <v>-211.20090765395099</v>
      </c>
      <c r="F128" s="6">
        <v>28.0361021862416</v>
      </c>
      <c r="G128" s="5" t="s">
        <v>2</v>
      </c>
      <c r="J128" s="3" t="s">
        <v>101</v>
      </c>
      <c r="K128" s="3" t="s">
        <v>104</v>
      </c>
      <c r="L128" s="3" t="str">
        <f t="shared" si="3"/>
        <v>Mn3O4-Mn</v>
      </c>
      <c r="M128" s="4">
        <v>-1240.8429013969401</v>
      </c>
      <c r="N128" s="4">
        <v>-211.200930346951</v>
      </c>
      <c r="O128" s="4">
        <v>-17.226456974030299</v>
      </c>
      <c r="P128" s="3" t="s">
        <v>2</v>
      </c>
    </row>
    <row r="129" spans="1:16" x14ac:dyDescent="0.2">
      <c r="A129" s="5" t="s">
        <v>102</v>
      </c>
      <c r="B129" s="5" t="s">
        <v>104</v>
      </c>
      <c r="C129" s="3" t="str">
        <f t="shared" si="2"/>
        <v>MnO-Mn</v>
      </c>
      <c r="D129" s="6">
        <v>-417.264403095776</v>
      </c>
      <c r="E129" s="6">
        <v>-211.20090765395099</v>
      </c>
      <c r="F129" s="6">
        <v>37.027010878772302</v>
      </c>
      <c r="G129" s="5" t="s">
        <v>2</v>
      </c>
      <c r="J129" s="3" t="s">
        <v>102</v>
      </c>
      <c r="K129" s="3" t="s">
        <v>104</v>
      </c>
      <c r="L129" s="3" t="str">
        <f t="shared" si="3"/>
        <v>MnO-Mn</v>
      </c>
      <c r="M129" s="4">
        <v>-360.78007876708199</v>
      </c>
      <c r="N129" s="4">
        <v>-211.200930346951</v>
      </c>
      <c r="O129" s="4">
        <v>-19.4573361429212</v>
      </c>
      <c r="P129" s="3" t="s">
        <v>2</v>
      </c>
    </row>
    <row r="130" spans="1:16" x14ac:dyDescent="0.2">
      <c r="A130" s="5" t="s">
        <v>100</v>
      </c>
      <c r="B130" s="5" t="s">
        <v>101</v>
      </c>
      <c r="C130" s="3" t="str">
        <f t="shared" ref="C130:C193" si="4">CONCATENATE(A130,"-",B130)</f>
        <v>MnO2-Mn3O4</v>
      </c>
      <c r="D130" s="6">
        <v>-564.049551544677</v>
      </c>
      <c r="E130" s="6">
        <v>-1421.8930699590301</v>
      </c>
      <c r="F130" s="6">
        <v>-33.908692225552002</v>
      </c>
      <c r="G130" s="5" t="s">
        <v>2</v>
      </c>
      <c r="J130" s="3" t="s">
        <v>100</v>
      </c>
      <c r="K130" s="3" t="s">
        <v>101</v>
      </c>
      <c r="L130" s="3" t="str">
        <f t="shared" ref="L130:L193" si="5">CONCATENATE(J130,"-",K130)</f>
        <v>MnO2-Mn3O4</v>
      </c>
      <c r="M130" s="4">
        <v>-492.903622455083</v>
      </c>
      <c r="N130" s="4">
        <v>-1240.8429013969401</v>
      </c>
      <c r="O130" s="4">
        <v>-50.1025015788993</v>
      </c>
      <c r="P130" s="3" t="s">
        <v>2</v>
      </c>
    </row>
    <row r="131" spans="1:16" x14ac:dyDescent="0.2">
      <c r="A131" s="5" t="s">
        <v>100</v>
      </c>
      <c r="B131" s="5" t="s">
        <v>102</v>
      </c>
      <c r="C131" s="3" t="str">
        <f t="shared" si="4"/>
        <v>MnO2-MnO</v>
      </c>
      <c r="D131" s="6">
        <v>-564.049551544677</v>
      </c>
      <c r="E131" s="6">
        <v>-417.264403095776</v>
      </c>
      <c r="F131" s="6">
        <v>-22.2513361141514</v>
      </c>
      <c r="G131" s="5" t="s">
        <v>2</v>
      </c>
      <c r="J131" s="3" t="s">
        <v>100</v>
      </c>
      <c r="K131" s="3" t="s">
        <v>102</v>
      </c>
      <c r="L131" s="3" t="str">
        <f t="shared" si="5"/>
        <v>MnO2-MnO</v>
      </c>
      <c r="M131" s="4">
        <v>-492.903622455083</v>
      </c>
      <c r="N131" s="4">
        <v>-360.78007876708199</v>
      </c>
      <c r="O131" s="4">
        <v>-36.912940875052001</v>
      </c>
      <c r="P131" s="3" t="s">
        <v>2</v>
      </c>
    </row>
    <row r="132" spans="1:16" x14ac:dyDescent="0.2">
      <c r="A132" s="5" t="s">
        <v>100</v>
      </c>
      <c r="B132" s="5" t="s">
        <v>103</v>
      </c>
      <c r="C132" s="3" t="str">
        <f t="shared" si="4"/>
        <v>MnO2-Mn2O3</v>
      </c>
      <c r="D132" s="6">
        <v>-564.049551544677</v>
      </c>
      <c r="E132" s="6">
        <v>-997.64171846995896</v>
      </c>
      <c r="F132" s="6">
        <v>-38.579099943657901</v>
      </c>
      <c r="G132" s="5" t="s">
        <v>2</v>
      </c>
      <c r="J132" s="3" t="s">
        <v>100</v>
      </c>
      <c r="K132" s="3" t="s">
        <v>103</v>
      </c>
      <c r="L132" s="3" t="str">
        <f t="shared" si="5"/>
        <v>MnO2-Mn2O3</v>
      </c>
      <c r="M132" s="4">
        <v>-492.903622455083</v>
      </c>
      <c r="N132" s="4">
        <v>-871.54332455536405</v>
      </c>
      <c r="O132" s="4">
        <v>-54.772564208250401</v>
      </c>
      <c r="P132" s="3" t="s">
        <v>2</v>
      </c>
    </row>
    <row r="133" spans="1:16" x14ac:dyDescent="0.2">
      <c r="A133" s="5" t="s">
        <v>100</v>
      </c>
      <c r="B133" s="5" t="s">
        <v>104</v>
      </c>
      <c r="C133" s="3" t="str">
        <f t="shared" si="4"/>
        <v>MnO2-Mn</v>
      </c>
      <c r="D133" s="6">
        <v>-564.049551544677</v>
      </c>
      <c r="E133" s="6">
        <v>-211.20090765395099</v>
      </c>
      <c r="F133" s="6">
        <v>7.3878373823104297</v>
      </c>
      <c r="G133" s="5" t="s">
        <v>12</v>
      </c>
      <c r="J133" s="3" t="s">
        <v>100</v>
      </c>
      <c r="K133" s="3" t="s">
        <v>104</v>
      </c>
      <c r="L133" s="3" t="str">
        <f t="shared" si="5"/>
        <v>MnO2-Mn</v>
      </c>
      <c r="M133" s="4">
        <v>-492.903622455083</v>
      </c>
      <c r="N133" s="4">
        <v>-211.200930346951</v>
      </c>
      <c r="O133" s="4">
        <v>-28.185138508986601</v>
      </c>
      <c r="P133" s="3" t="s">
        <v>2</v>
      </c>
    </row>
    <row r="134" spans="1:16" x14ac:dyDescent="0.2">
      <c r="A134" s="5" t="s">
        <v>105</v>
      </c>
      <c r="B134" s="5" t="s">
        <v>106</v>
      </c>
      <c r="C134" s="3" t="str">
        <f t="shared" si="4"/>
        <v>Mo8O23-MoO2</v>
      </c>
      <c r="D134" s="6">
        <v>-6078.8973073535799</v>
      </c>
      <c r="E134" s="6">
        <v>-626.82760207813601</v>
      </c>
      <c r="F134" s="6">
        <v>-16.996985887554501</v>
      </c>
      <c r="G134" s="5" t="s">
        <v>2</v>
      </c>
      <c r="J134" s="3" t="s">
        <v>105</v>
      </c>
      <c r="K134" s="3" t="s">
        <v>106</v>
      </c>
      <c r="L134" s="3" t="str">
        <f t="shared" si="5"/>
        <v>Mo8O23-MoO2</v>
      </c>
      <c r="M134" s="4">
        <v>-5055.0726375706399</v>
      </c>
      <c r="N134" s="4">
        <v>-513.02771636784098</v>
      </c>
      <c r="O134" s="4">
        <v>-33.200640759065003</v>
      </c>
      <c r="P134" s="3" t="s">
        <v>2</v>
      </c>
    </row>
    <row r="135" spans="1:16" x14ac:dyDescent="0.2">
      <c r="A135" s="5" t="s">
        <v>105</v>
      </c>
      <c r="B135" s="5" t="s">
        <v>108</v>
      </c>
      <c r="C135" s="3" t="str">
        <f t="shared" si="4"/>
        <v>Mo8O23-Mo</v>
      </c>
      <c r="D135" s="6">
        <v>-6078.8973073535799</v>
      </c>
      <c r="E135" s="6">
        <v>-250.47116860620099</v>
      </c>
      <c r="F135" s="6">
        <v>8.1429918936415504</v>
      </c>
      <c r="G135" s="5" t="s">
        <v>12</v>
      </c>
      <c r="J135" s="3" t="s">
        <v>105</v>
      </c>
      <c r="K135" s="3" t="s">
        <v>108</v>
      </c>
      <c r="L135" s="3" t="str">
        <f t="shared" si="5"/>
        <v>Mo8O23-Mo</v>
      </c>
      <c r="M135" s="4">
        <v>-5055.0726375706399</v>
      </c>
      <c r="N135" s="4">
        <v>-250.472161516406</v>
      </c>
      <c r="O135" s="4">
        <v>-36.371469543948898</v>
      </c>
      <c r="P135" s="3" t="s">
        <v>2</v>
      </c>
    </row>
    <row r="136" spans="1:16" x14ac:dyDescent="0.2">
      <c r="A136" s="5" t="s">
        <v>106</v>
      </c>
      <c r="B136" s="5" t="s">
        <v>108</v>
      </c>
      <c r="C136" s="3" t="str">
        <f t="shared" si="4"/>
        <v>MoO2-Mo</v>
      </c>
      <c r="D136" s="6">
        <v>-626.82760207813601</v>
      </c>
      <c r="E136" s="6">
        <v>-250.47116860620099</v>
      </c>
      <c r="F136" s="6">
        <v>19.1417321729148</v>
      </c>
      <c r="G136" s="5" t="s">
        <v>12</v>
      </c>
      <c r="J136" s="3" t="s">
        <v>106</v>
      </c>
      <c r="K136" s="3" t="s">
        <v>108</v>
      </c>
      <c r="L136" s="3" t="str">
        <f t="shared" si="5"/>
        <v>MoO2-Mo</v>
      </c>
      <c r="M136" s="4">
        <v>-513.02771636784098</v>
      </c>
      <c r="N136" s="4">
        <v>-250.472161516406</v>
      </c>
      <c r="O136" s="4">
        <v>-37.758707137335598</v>
      </c>
      <c r="P136" s="3" t="s">
        <v>2</v>
      </c>
    </row>
    <row r="137" spans="1:16" x14ac:dyDescent="0.2">
      <c r="A137" s="5" t="s">
        <v>107</v>
      </c>
      <c r="B137" s="5" t="s">
        <v>105</v>
      </c>
      <c r="C137" s="3" t="str">
        <f t="shared" si="4"/>
        <v>MoO3-Mo8O23</v>
      </c>
      <c r="D137" s="6">
        <v>-778.27811414139705</v>
      </c>
      <c r="E137" s="6">
        <v>-6078.8973073535799</v>
      </c>
      <c r="F137" s="6">
        <v>-21.708878785457902</v>
      </c>
      <c r="G137" s="5" t="s">
        <v>2</v>
      </c>
      <c r="J137" s="3" t="s">
        <v>107</v>
      </c>
      <c r="K137" s="3" t="s">
        <v>105</v>
      </c>
      <c r="L137" s="3" t="str">
        <f t="shared" si="5"/>
        <v>MoO3-Mo8O23</v>
      </c>
      <c r="M137" s="4">
        <v>-648.52561220839698</v>
      </c>
      <c r="N137" s="4">
        <v>-5055.0726375706399</v>
      </c>
      <c r="O137" s="4">
        <v>-35.904224466512197</v>
      </c>
      <c r="P137" s="3" t="s">
        <v>2</v>
      </c>
    </row>
    <row r="138" spans="1:16" x14ac:dyDescent="0.2">
      <c r="A138" s="5" t="s">
        <v>107</v>
      </c>
      <c r="B138" s="5" t="s">
        <v>106</v>
      </c>
      <c r="C138" s="3" t="str">
        <f t="shared" si="4"/>
        <v>MoO3-MoO2</v>
      </c>
      <c r="D138" s="6">
        <v>-778.27811414139705</v>
      </c>
      <c r="E138" s="6">
        <v>-626.82760207813601</v>
      </c>
      <c r="F138" s="6">
        <v>-17.585972499792401</v>
      </c>
      <c r="G138" s="5" t="s">
        <v>2</v>
      </c>
      <c r="J138" s="3" t="s">
        <v>107</v>
      </c>
      <c r="K138" s="3" t="s">
        <v>106</v>
      </c>
      <c r="L138" s="3" t="str">
        <f t="shared" si="5"/>
        <v>MoO3-MoO2</v>
      </c>
      <c r="M138" s="4">
        <v>-648.52561220839698</v>
      </c>
      <c r="N138" s="4">
        <v>-513.02771636784098</v>
      </c>
      <c r="O138" s="4">
        <v>-33.538588722495803</v>
      </c>
      <c r="P138" s="3" t="s">
        <v>2</v>
      </c>
    </row>
    <row r="139" spans="1:16" x14ac:dyDescent="0.2">
      <c r="A139" s="5" t="s">
        <v>107</v>
      </c>
      <c r="B139" s="5" t="s">
        <v>108</v>
      </c>
      <c r="C139" s="3" t="str">
        <f t="shared" si="4"/>
        <v>MoO3-Mo</v>
      </c>
      <c r="D139" s="6">
        <v>-778.27811414139705</v>
      </c>
      <c r="E139" s="6">
        <v>-250.47116860620099</v>
      </c>
      <c r="F139" s="6">
        <v>6.8991639486790701</v>
      </c>
      <c r="G139" s="5" t="s">
        <v>12</v>
      </c>
      <c r="J139" s="3" t="s">
        <v>107</v>
      </c>
      <c r="K139" s="3" t="s">
        <v>108</v>
      </c>
      <c r="L139" s="3" t="str">
        <f t="shared" si="5"/>
        <v>MoO3-Mo</v>
      </c>
      <c r="M139" s="4">
        <v>-648.52561220839698</v>
      </c>
      <c r="N139" s="4">
        <v>-250.472161516406</v>
      </c>
      <c r="O139" s="4">
        <v>-36.352000999055697</v>
      </c>
      <c r="P139" s="3" t="s">
        <v>2</v>
      </c>
    </row>
    <row r="140" spans="1:16" x14ac:dyDescent="0.2">
      <c r="A140" s="5" t="s">
        <v>110</v>
      </c>
      <c r="B140" s="5" t="s">
        <v>112</v>
      </c>
      <c r="C140" s="3" t="str">
        <f t="shared" si="4"/>
        <v>Na2O-Na</v>
      </c>
      <c r="D140" s="6">
        <v>-274.95034820834297</v>
      </c>
      <c r="E140" s="6">
        <v>-30.266928358865101</v>
      </c>
      <c r="F140" s="6">
        <v>45.3800069275607</v>
      </c>
      <c r="G140" s="5" t="s">
        <v>2</v>
      </c>
      <c r="J140" s="3" t="s">
        <v>110</v>
      </c>
      <c r="K140" s="3" t="s">
        <v>112</v>
      </c>
      <c r="L140" s="3" t="str">
        <f t="shared" si="5"/>
        <v>Na2O-Na</v>
      </c>
      <c r="M140" s="4">
        <v>-258.756354010211</v>
      </c>
      <c r="N140" s="4">
        <v>-30.266733166461801</v>
      </c>
      <c r="O140" s="4">
        <v>29.186403114235102</v>
      </c>
      <c r="P140" s="3" t="s">
        <v>2</v>
      </c>
    </row>
    <row r="141" spans="1:16" x14ac:dyDescent="0.2">
      <c r="A141" s="5" t="s">
        <v>109</v>
      </c>
      <c r="B141" s="5" t="s">
        <v>110</v>
      </c>
      <c r="C141" s="3" t="str">
        <f t="shared" si="4"/>
        <v>Na2O2-Na2O</v>
      </c>
      <c r="D141" s="6">
        <v>-409.19460572567698</v>
      </c>
      <c r="E141" s="6">
        <v>-274.95034820834297</v>
      </c>
      <c r="F141" s="6">
        <v>-34.792227045718398</v>
      </c>
      <c r="G141" s="5" t="s">
        <v>2</v>
      </c>
      <c r="J141" s="3" t="s">
        <v>109</v>
      </c>
      <c r="K141" s="3" t="s">
        <v>110</v>
      </c>
      <c r="L141" s="3" t="str">
        <f t="shared" si="5"/>
        <v>Na2O2-Na2O</v>
      </c>
      <c r="M141" s="4">
        <v>-387.693643911827</v>
      </c>
      <c r="N141" s="4">
        <v>-258.756354010211</v>
      </c>
      <c r="O141" s="4">
        <v>-40.0991946614363</v>
      </c>
      <c r="P141" s="3" t="s">
        <v>2</v>
      </c>
    </row>
    <row r="142" spans="1:16" x14ac:dyDescent="0.2">
      <c r="A142" s="5" t="s">
        <v>109</v>
      </c>
      <c r="B142" s="5" t="s">
        <v>112</v>
      </c>
      <c r="C142" s="3" t="str">
        <f t="shared" si="4"/>
        <v>Na2O2-Na</v>
      </c>
      <c r="D142" s="6">
        <v>-409.19460572567698</v>
      </c>
      <c r="E142" s="6">
        <v>-30.266928358865101</v>
      </c>
      <c r="F142" s="6">
        <v>5.2938899409211597</v>
      </c>
      <c r="G142" s="5" t="s">
        <v>12</v>
      </c>
      <c r="J142" s="3" t="s">
        <v>109</v>
      </c>
      <c r="K142" s="3" t="s">
        <v>112</v>
      </c>
      <c r="L142" s="3" t="str">
        <f t="shared" si="5"/>
        <v>Na2O2-Na</v>
      </c>
      <c r="M142" s="4">
        <v>-387.693643911827</v>
      </c>
      <c r="N142" s="4">
        <v>-30.266733166461801</v>
      </c>
      <c r="O142" s="4">
        <v>-5.4563957736006303</v>
      </c>
      <c r="P142" s="3" t="s">
        <v>2</v>
      </c>
    </row>
    <row r="143" spans="1:16" x14ac:dyDescent="0.2">
      <c r="A143" s="5" t="s">
        <v>111</v>
      </c>
      <c r="B143" s="5" t="s">
        <v>109</v>
      </c>
      <c r="C143" s="3" t="str">
        <f t="shared" si="4"/>
        <v>NaO2-Na2O2</v>
      </c>
      <c r="D143" s="6">
        <v>-320.613610610492</v>
      </c>
      <c r="E143" s="6">
        <v>-409.19460572567698</v>
      </c>
      <c r="F143" s="6">
        <v>-53.020176815398997</v>
      </c>
      <c r="G143" s="5" t="s">
        <v>2</v>
      </c>
      <c r="J143" s="3" t="s">
        <v>111</v>
      </c>
      <c r="K143" s="3" t="s">
        <v>109</v>
      </c>
      <c r="L143" s="3" t="str">
        <f t="shared" si="5"/>
        <v>NaO2-Na2O2</v>
      </c>
      <c r="M143" s="4">
        <v>-313.881392223479</v>
      </c>
      <c r="N143" s="4">
        <v>-387.693643911827</v>
      </c>
      <c r="O143" s="4">
        <v>-49.0019142954865</v>
      </c>
      <c r="P143" s="3" t="s">
        <v>2</v>
      </c>
    </row>
    <row r="144" spans="1:16" x14ac:dyDescent="0.2">
      <c r="A144" s="5" t="s">
        <v>111</v>
      </c>
      <c r="B144" s="5" t="s">
        <v>110</v>
      </c>
      <c r="C144" s="3" t="str">
        <f t="shared" si="4"/>
        <v>NaO2-Na2O</v>
      </c>
      <c r="D144" s="6">
        <v>-320.613610610492</v>
      </c>
      <c r="E144" s="6">
        <v>-274.95034820834297</v>
      </c>
      <c r="F144" s="6">
        <v>-46.944193558838798</v>
      </c>
      <c r="G144" s="5" t="s">
        <v>2</v>
      </c>
      <c r="J144" s="3" t="s">
        <v>111</v>
      </c>
      <c r="K144" s="3" t="s">
        <v>110</v>
      </c>
      <c r="L144" s="3" t="str">
        <f t="shared" si="5"/>
        <v>NaO2-Na2O</v>
      </c>
      <c r="M144" s="4">
        <v>-313.881392223479</v>
      </c>
      <c r="N144" s="4">
        <v>-258.756354010211</v>
      </c>
      <c r="O144" s="4">
        <v>-46.0343410841364</v>
      </c>
      <c r="P144" s="3" t="s">
        <v>2</v>
      </c>
    </row>
    <row r="145" spans="1:16" x14ac:dyDescent="0.2">
      <c r="A145" s="5" t="s">
        <v>111</v>
      </c>
      <c r="B145" s="5" t="s">
        <v>112</v>
      </c>
      <c r="C145" s="3" t="str">
        <f t="shared" si="4"/>
        <v>NaO2-Na</v>
      </c>
      <c r="D145" s="6">
        <v>-320.613610610492</v>
      </c>
      <c r="E145" s="6">
        <v>-30.266928358865101</v>
      </c>
      <c r="F145" s="6">
        <v>-23.8631434372389</v>
      </c>
      <c r="G145" s="5" t="s">
        <v>2</v>
      </c>
      <c r="J145" s="3" t="s">
        <v>111</v>
      </c>
      <c r="K145" s="3" t="s">
        <v>112</v>
      </c>
      <c r="L145" s="3" t="str">
        <f t="shared" si="5"/>
        <v>NaO2-Na</v>
      </c>
      <c r="M145" s="4">
        <v>-313.881392223479</v>
      </c>
      <c r="N145" s="4">
        <v>-30.266733166461801</v>
      </c>
      <c r="O145" s="4">
        <v>-27.229155034543499</v>
      </c>
      <c r="P145" s="3" t="s">
        <v>2</v>
      </c>
    </row>
    <row r="146" spans="1:16" x14ac:dyDescent="0.2">
      <c r="A146" s="5" t="s">
        <v>113</v>
      </c>
      <c r="B146" s="5" t="s">
        <v>114</v>
      </c>
      <c r="C146" s="3" t="str">
        <f t="shared" si="4"/>
        <v>Nb2O5-NbO2</v>
      </c>
      <c r="D146" s="6">
        <v>-1534.0658667295199</v>
      </c>
      <c r="E146" s="6">
        <v>-662.30811607005</v>
      </c>
      <c r="F146" s="6">
        <v>40.413150026372499</v>
      </c>
      <c r="G146" s="5" t="s">
        <v>2</v>
      </c>
      <c r="J146" s="3" t="s">
        <v>113</v>
      </c>
      <c r="K146" s="3" t="s">
        <v>116</v>
      </c>
      <c r="L146" s="3" t="str">
        <f t="shared" si="5"/>
        <v>Nb2O5-Nb</v>
      </c>
      <c r="M146" s="4">
        <v>-1447.2553167112501</v>
      </c>
      <c r="N146" s="4">
        <v>-233.19644883561</v>
      </c>
      <c r="O146" s="4">
        <v>27.135999244953901</v>
      </c>
      <c r="P146" s="3" t="s">
        <v>2</v>
      </c>
    </row>
    <row r="147" spans="1:16" x14ac:dyDescent="0.2">
      <c r="A147" s="5" t="s">
        <v>113</v>
      </c>
      <c r="B147" s="5" t="s">
        <v>115</v>
      </c>
      <c r="C147" s="3" t="str">
        <f t="shared" si="4"/>
        <v>Nb2O5-NbO</v>
      </c>
      <c r="D147" s="6">
        <v>-1534.0658667295199</v>
      </c>
      <c r="E147" s="6">
        <v>-452.820242370313</v>
      </c>
      <c r="F147" s="6">
        <v>40.438642766580301</v>
      </c>
      <c r="G147" s="5" t="s">
        <v>2</v>
      </c>
      <c r="J147" s="3" t="s">
        <v>113</v>
      </c>
      <c r="K147" s="3" t="s">
        <v>114</v>
      </c>
      <c r="L147" s="3" t="str">
        <f t="shared" si="5"/>
        <v>Nb2O5-NbO2</v>
      </c>
      <c r="M147" s="4">
        <v>-1447.2553167112501</v>
      </c>
      <c r="N147" s="4">
        <v>-629.92014150904197</v>
      </c>
      <c r="O147" s="4">
        <v>18.378549130117499</v>
      </c>
      <c r="P147" s="3" t="s">
        <v>12</v>
      </c>
    </row>
    <row r="148" spans="1:16" x14ac:dyDescent="0.2">
      <c r="A148" s="5" t="s">
        <v>113</v>
      </c>
      <c r="B148" s="5" t="s">
        <v>116</v>
      </c>
      <c r="C148" s="3" t="str">
        <f t="shared" si="4"/>
        <v>Nb2O5-Nb</v>
      </c>
      <c r="D148" s="6">
        <v>-1534.0658667295199</v>
      </c>
      <c r="E148" s="6">
        <v>-233.19554562398201</v>
      </c>
      <c r="F148" s="6">
        <v>44.498470533259699</v>
      </c>
      <c r="G148" s="5" t="s">
        <v>2</v>
      </c>
      <c r="J148" s="3" t="s">
        <v>113</v>
      </c>
      <c r="K148" s="3" t="s">
        <v>115</v>
      </c>
      <c r="L148" s="3" t="str">
        <f t="shared" si="5"/>
        <v>Nb2O5-NbO</v>
      </c>
      <c r="M148" s="4">
        <v>-1447.2553167112501</v>
      </c>
      <c r="N148" s="4">
        <v>-436.62649005857298</v>
      </c>
      <c r="O148" s="4">
        <v>22.297627634983101</v>
      </c>
      <c r="P148" s="3" t="s">
        <v>12</v>
      </c>
    </row>
    <row r="149" spans="1:16" x14ac:dyDescent="0.2">
      <c r="A149" s="5" t="s">
        <v>115</v>
      </c>
      <c r="B149" s="5" t="s">
        <v>116</v>
      </c>
      <c r="C149" s="3" t="str">
        <f t="shared" si="4"/>
        <v>NbO-Nb</v>
      </c>
      <c r="D149" s="6">
        <v>-452.820242370313</v>
      </c>
      <c r="E149" s="6">
        <v>-233.19554562398201</v>
      </c>
      <c r="F149" s="6">
        <v>50.588212183278898</v>
      </c>
      <c r="G149" s="5" t="s">
        <v>2</v>
      </c>
      <c r="J149" s="3" t="s">
        <v>115</v>
      </c>
      <c r="K149" s="3" t="s">
        <v>116</v>
      </c>
      <c r="L149" s="3" t="str">
        <f t="shared" si="5"/>
        <v>NbO-Nb</v>
      </c>
      <c r="M149" s="4">
        <v>-436.62649005857298</v>
      </c>
      <c r="N149" s="4">
        <v>-233.19644883561</v>
      </c>
      <c r="O149" s="4">
        <v>34.393556659910203</v>
      </c>
      <c r="P149" s="3" t="s">
        <v>2</v>
      </c>
    </row>
    <row r="150" spans="1:16" x14ac:dyDescent="0.2">
      <c r="A150" s="5" t="s">
        <v>114</v>
      </c>
      <c r="B150" s="5" t="s">
        <v>115</v>
      </c>
      <c r="C150" s="3" t="str">
        <f t="shared" si="4"/>
        <v>NbO2-NbO</v>
      </c>
      <c r="D150" s="6">
        <v>-662.30811607005</v>
      </c>
      <c r="E150" s="6">
        <v>-452.820242370313</v>
      </c>
      <c r="F150" s="6">
        <v>40.451389136684298</v>
      </c>
      <c r="G150" s="5" t="s">
        <v>2</v>
      </c>
      <c r="J150" s="3" t="s">
        <v>114</v>
      </c>
      <c r="K150" s="3" t="s">
        <v>115</v>
      </c>
      <c r="L150" s="3" t="str">
        <f t="shared" si="5"/>
        <v>NbO2-NbO</v>
      </c>
      <c r="M150" s="4">
        <v>-629.92014150904197</v>
      </c>
      <c r="N150" s="4">
        <v>-436.62649005857298</v>
      </c>
      <c r="O150" s="4">
        <v>24.257166887415799</v>
      </c>
      <c r="P150" s="3" t="s">
        <v>2</v>
      </c>
    </row>
    <row r="151" spans="1:16" x14ac:dyDescent="0.2">
      <c r="A151" s="5" t="s">
        <v>114</v>
      </c>
      <c r="B151" s="5" t="s">
        <v>116</v>
      </c>
      <c r="C151" s="3" t="str">
        <f t="shared" si="4"/>
        <v>NbO2-Nb</v>
      </c>
      <c r="D151" s="6">
        <v>-662.30811607005</v>
      </c>
      <c r="E151" s="6">
        <v>-233.19554562398201</v>
      </c>
      <c r="F151" s="6">
        <v>45.519800659981598</v>
      </c>
      <c r="G151" s="5" t="s">
        <v>2</v>
      </c>
      <c r="J151" s="3" t="s">
        <v>114</v>
      </c>
      <c r="K151" s="3" t="s">
        <v>116</v>
      </c>
      <c r="L151" s="3" t="str">
        <f t="shared" si="5"/>
        <v>NbO2-Nb</v>
      </c>
      <c r="M151" s="4">
        <v>-629.92014150904197</v>
      </c>
      <c r="N151" s="4">
        <v>-233.19644883561</v>
      </c>
      <c r="O151" s="4">
        <v>29.325361773663001</v>
      </c>
      <c r="P151" s="3" t="s">
        <v>2</v>
      </c>
    </row>
    <row r="152" spans="1:16" x14ac:dyDescent="0.2">
      <c r="A152" s="5" t="s">
        <v>117</v>
      </c>
      <c r="B152" s="5" t="s">
        <v>118</v>
      </c>
      <c r="C152" s="3" t="str">
        <f t="shared" si="4"/>
        <v>Nd2O3-Nd</v>
      </c>
      <c r="D152" s="6">
        <v>-999.21331708032005</v>
      </c>
      <c r="E152" s="6">
        <v>-109.877297213795</v>
      </c>
      <c r="F152" s="6">
        <v>90.783089654523593</v>
      </c>
      <c r="G152" s="5" t="s">
        <v>2</v>
      </c>
      <c r="J152" s="3" t="s">
        <v>117</v>
      </c>
      <c r="K152" s="3" t="s">
        <v>118</v>
      </c>
      <c r="L152" s="3" t="str">
        <f t="shared" si="5"/>
        <v>Nd2O3-Nd</v>
      </c>
      <c r="M152" s="4">
        <v>-950.63161978043104</v>
      </c>
      <c r="N152" s="4">
        <v>-109.877195121135</v>
      </c>
      <c r="O152" s="4">
        <v>74.589258616333893</v>
      </c>
      <c r="P152" s="3" t="s">
        <v>2</v>
      </c>
    </row>
    <row r="153" spans="1:16" x14ac:dyDescent="0.2">
      <c r="A153" s="5" t="s">
        <v>119</v>
      </c>
      <c r="B153" s="5" t="s">
        <v>120</v>
      </c>
      <c r="C153" s="3" t="str">
        <f t="shared" si="4"/>
        <v>Ni3O4-NiO</v>
      </c>
      <c r="D153" s="6">
        <v>-987.859183662747</v>
      </c>
      <c r="E153" s="6">
        <v>-290.10571820976298</v>
      </c>
      <c r="F153" s="6">
        <v>-51.494455529596003</v>
      </c>
      <c r="G153" s="5" t="s">
        <v>2</v>
      </c>
      <c r="J153" s="3" t="s">
        <v>119</v>
      </c>
      <c r="K153" s="3" t="s">
        <v>120</v>
      </c>
      <c r="L153" s="3" t="str">
        <f t="shared" si="5"/>
        <v>Ni3O4-NiO</v>
      </c>
      <c r="M153" s="4">
        <v>-773.38628179817101</v>
      </c>
      <c r="N153" s="4">
        <v>-224.01235664281401</v>
      </c>
      <c r="O153" s="4">
        <v>-67.6872726933248</v>
      </c>
      <c r="P153" s="3" t="s">
        <v>2</v>
      </c>
    </row>
    <row r="154" spans="1:16" x14ac:dyDescent="0.2">
      <c r="A154" s="5" t="s">
        <v>119</v>
      </c>
      <c r="B154" s="5" t="s">
        <v>121</v>
      </c>
      <c r="C154" s="3" t="str">
        <f t="shared" si="4"/>
        <v>Ni3O4-Ni</v>
      </c>
      <c r="D154" s="6">
        <v>-987.859183662747</v>
      </c>
      <c r="E154" s="6">
        <v>-133.30499736053201</v>
      </c>
      <c r="F154" s="6">
        <v>-22.050436667765101</v>
      </c>
      <c r="G154" s="5" t="s">
        <v>2</v>
      </c>
      <c r="J154" s="3" t="s">
        <v>119</v>
      </c>
      <c r="K154" s="3" t="s">
        <v>121</v>
      </c>
      <c r="L154" s="3" t="str">
        <f t="shared" si="5"/>
        <v>Ni3O4-Ni</v>
      </c>
      <c r="M154" s="4">
        <v>-773.38628179817101</v>
      </c>
      <c r="N154" s="4">
        <v>-133.23942931533401</v>
      </c>
      <c r="O154" s="4">
        <v>-75.619486100010704</v>
      </c>
      <c r="P154" s="3" t="s">
        <v>2</v>
      </c>
    </row>
    <row r="155" spans="1:16" x14ac:dyDescent="0.2">
      <c r="A155" s="5" t="s">
        <v>120</v>
      </c>
      <c r="B155" s="5" t="s">
        <v>121</v>
      </c>
      <c r="C155" s="3" t="str">
        <f t="shared" si="4"/>
        <v>NiO-Ni</v>
      </c>
      <c r="D155" s="6">
        <v>-290.10571820976298</v>
      </c>
      <c r="E155" s="6">
        <v>-133.30499736053201</v>
      </c>
      <c r="F155" s="6">
        <v>-12.2357637138215</v>
      </c>
      <c r="G155" s="5" t="s">
        <v>2</v>
      </c>
      <c r="J155" s="3" t="s">
        <v>120</v>
      </c>
      <c r="K155" s="3" t="s">
        <v>121</v>
      </c>
      <c r="L155" s="3" t="str">
        <f t="shared" si="5"/>
        <v>NiO-Ni</v>
      </c>
      <c r="M155" s="4">
        <v>-224.01235664281401</v>
      </c>
      <c r="N155" s="4">
        <v>-133.23942931533401</v>
      </c>
      <c r="O155" s="4">
        <v>-78.263557235572705</v>
      </c>
      <c r="P155" s="3" t="s">
        <v>2</v>
      </c>
    </row>
    <row r="156" spans="1:16" x14ac:dyDescent="0.2">
      <c r="A156" s="5" t="s">
        <v>122</v>
      </c>
      <c r="B156" s="5" t="s">
        <v>123</v>
      </c>
      <c r="C156" s="3" t="str">
        <f t="shared" si="4"/>
        <v>NpO2-Np</v>
      </c>
      <c r="D156" s="6">
        <v>-775.53066288895195</v>
      </c>
      <c r="E156" s="6">
        <v>-298.39995417706803</v>
      </c>
      <c r="F156" s="6">
        <v>69.528869792889495</v>
      </c>
      <c r="G156" s="5" t="s">
        <v>2</v>
      </c>
      <c r="J156" s="3" t="s">
        <v>122</v>
      </c>
      <c r="K156" s="3" t="s">
        <v>123</v>
      </c>
      <c r="L156" s="3" t="str">
        <f t="shared" si="5"/>
        <v>NpO2-Np</v>
      </c>
      <c r="M156" s="4">
        <v>-743.14262468576601</v>
      </c>
      <c r="N156" s="4">
        <v>-298.40008541023599</v>
      </c>
      <c r="O156" s="4">
        <v>53.334785074712499</v>
      </c>
      <c r="P156" s="3" t="s">
        <v>2</v>
      </c>
    </row>
    <row r="157" spans="1:16" x14ac:dyDescent="0.2">
      <c r="A157" s="5" t="s">
        <v>125</v>
      </c>
      <c r="B157" s="5" t="s">
        <v>126</v>
      </c>
      <c r="C157" s="3" t="str">
        <f t="shared" si="4"/>
        <v>OsO2-Os</v>
      </c>
      <c r="D157" s="6">
        <v>-580.50658854736002</v>
      </c>
      <c r="E157" s="6">
        <v>-258.71467530153501</v>
      </c>
      <c r="F157" s="6">
        <v>-8.1405279401399397</v>
      </c>
      <c r="G157" s="5" t="s">
        <v>2</v>
      </c>
      <c r="J157" s="3" t="s">
        <v>125</v>
      </c>
      <c r="K157" s="3" t="s">
        <v>126</v>
      </c>
      <c r="L157" s="3" t="str">
        <f t="shared" si="5"/>
        <v>OsO2-Os</v>
      </c>
      <c r="M157" s="4">
        <v>-548.11886913153103</v>
      </c>
      <c r="N157" s="4">
        <v>-258.71427719204303</v>
      </c>
      <c r="O157" s="4">
        <v>-24.334188593308902</v>
      </c>
      <c r="P157" s="3" t="s">
        <v>2</v>
      </c>
    </row>
    <row r="158" spans="1:16" x14ac:dyDescent="0.2">
      <c r="A158" s="5" t="s">
        <v>124</v>
      </c>
      <c r="B158" s="5" t="s">
        <v>125</v>
      </c>
      <c r="C158" s="3" t="str">
        <f t="shared" si="4"/>
        <v>OsO4-OsO2</v>
      </c>
      <c r="D158" s="6">
        <v>-892.34288216882203</v>
      </c>
      <c r="E158" s="6">
        <v>-580.50658854736002</v>
      </c>
      <c r="F158" s="6">
        <v>-13.1183377523218</v>
      </c>
      <c r="G158" s="5" t="s">
        <v>2</v>
      </c>
      <c r="J158" s="3" t="s">
        <v>124</v>
      </c>
      <c r="K158" s="3" t="s">
        <v>125</v>
      </c>
      <c r="L158" s="3" t="str">
        <f t="shared" si="5"/>
        <v>OsO4-OsO2</v>
      </c>
      <c r="M158" s="4">
        <v>-827.56742535133105</v>
      </c>
      <c r="N158" s="4">
        <v>-548.11886913153103</v>
      </c>
      <c r="O158" s="4">
        <v>-29.312206453152701</v>
      </c>
      <c r="P158" s="3" t="s">
        <v>2</v>
      </c>
    </row>
    <row r="159" spans="1:16" x14ac:dyDescent="0.2">
      <c r="A159" s="5" t="s">
        <v>124</v>
      </c>
      <c r="B159" s="5" t="s">
        <v>126</v>
      </c>
      <c r="C159" s="3" t="str">
        <f t="shared" si="4"/>
        <v>OsO4-Os</v>
      </c>
      <c r="D159" s="6">
        <v>-892.34288216882203</v>
      </c>
      <c r="E159" s="6">
        <v>-258.71467530153501</v>
      </c>
      <c r="F159" s="6">
        <v>-10.629432846230801</v>
      </c>
      <c r="G159" s="5" t="s">
        <v>2</v>
      </c>
      <c r="J159" s="3" t="s">
        <v>124</v>
      </c>
      <c r="K159" s="3" t="s">
        <v>126</v>
      </c>
      <c r="L159" s="3" t="str">
        <f t="shared" si="5"/>
        <v>OsO4-Os</v>
      </c>
      <c r="M159" s="4">
        <v>-827.56742535133105</v>
      </c>
      <c r="N159" s="4">
        <v>-258.71427719204303</v>
      </c>
      <c r="O159" s="4">
        <v>-26.8231975232308</v>
      </c>
      <c r="P159" s="3" t="s">
        <v>2</v>
      </c>
    </row>
    <row r="160" spans="1:16" x14ac:dyDescent="0.2">
      <c r="A160" s="5" t="s">
        <v>127</v>
      </c>
      <c r="B160" s="5" t="s">
        <v>128</v>
      </c>
      <c r="C160" s="3" t="str">
        <f t="shared" si="4"/>
        <v>P2O5-P</v>
      </c>
      <c r="D160" s="6">
        <v>-1215.04446349613</v>
      </c>
      <c r="E160" s="6">
        <v>-124.74316997376</v>
      </c>
      <c r="F160" s="6">
        <v>24.0751401466696</v>
      </c>
      <c r="G160" s="5" t="s">
        <v>2</v>
      </c>
      <c r="J160" s="3" t="s">
        <v>127</v>
      </c>
      <c r="K160" s="3" t="s">
        <v>128</v>
      </c>
      <c r="L160" s="3" t="str">
        <f t="shared" si="5"/>
        <v>P2O5-P</v>
      </c>
      <c r="M160" s="4">
        <v>-1134.0744320915201</v>
      </c>
      <c r="N160" s="4">
        <v>-124.63678132418799</v>
      </c>
      <c r="O160" s="4">
        <v>7.9236893255761904</v>
      </c>
      <c r="P160" s="3" t="s">
        <v>12</v>
      </c>
    </row>
    <row r="161" spans="1:16" x14ac:dyDescent="0.2">
      <c r="A161" s="5" t="s">
        <v>130</v>
      </c>
      <c r="B161" s="5" t="s">
        <v>131</v>
      </c>
      <c r="C161" s="3" t="str">
        <f t="shared" si="4"/>
        <v>PaO2-Pa</v>
      </c>
      <c r="D161" s="6">
        <v>-727.10496104036702</v>
      </c>
      <c r="E161" s="6">
        <v>-219.45713642375901</v>
      </c>
      <c r="F161" s="6">
        <v>84.787427745251193</v>
      </c>
      <c r="G161" s="5" t="s">
        <v>2</v>
      </c>
      <c r="J161" s="3" t="s">
        <v>130</v>
      </c>
      <c r="K161" s="3" t="s">
        <v>131</v>
      </c>
      <c r="L161" s="3" t="str">
        <f t="shared" si="5"/>
        <v>PaO2-Pa</v>
      </c>
      <c r="M161" s="4">
        <v>-694.71647273018596</v>
      </c>
      <c r="N161" s="4">
        <v>-219.45701398174401</v>
      </c>
      <c r="O161" s="4">
        <v>68.593244811168503</v>
      </c>
      <c r="P161" s="3" t="s">
        <v>2</v>
      </c>
    </row>
    <row r="162" spans="1:16" x14ac:dyDescent="0.2">
      <c r="A162" s="5" t="s">
        <v>129</v>
      </c>
      <c r="B162" s="5" t="s">
        <v>130</v>
      </c>
      <c r="C162" s="3" t="str">
        <f t="shared" si="4"/>
        <v>PaO3-PaO2</v>
      </c>
      <c r="D162" s="6">
        <v>-847.41865302425401</v>
      </c>
      <c r="E162" s="6">
        <v>-727.10496104036702</v>
      </c>
      <c r="F162" s="6">
        <v>-48.722792579165201</v>
      </c>
      <c r="G162" s="5" t="s">
        <v>2</v>
      </c>
      <c r="J162" s="3" t="s">
        <v>129</v>
      </c>
      <c r="K162" s="3" t="s">
        <v>130</v>
      </c>
      <c r="L162" s="3" t="str">
        <f t="shared" si="5"/>
        <v>PaO3-PaO2</v>
      </c>
      <c r="M162" s="4">
        <v>-798.83588527908</v>
      </c>
      <c r="N162" s="4">
        <v>-694.71647273018596</v>
      </c>
      <c r="O162" s="4">
        <v>-64.917072014158293</v>
      </c>
      <c r="P162" s="3" t="s">
        <v>2</v>
      </c>
    </row>
    <row r="163" spans="1:16" x14ac:dyDescent="0.2">
      <c r="A163" s="5" t="s">
        <v>129</v>
      </c>
      <c r="B163" s="5" t="s">
        <v>131</v>
      </c>
      <c r="C163" s="3" t="str">
        <f t="shared" si="4"/>
        <v>PaO3-Pa</v>
      </c>
      <c r="D163" s="6">
        <v>-847.41865302425401</v>
      </c>
      <c r="E163" s="6">
        <v>-219.45713642375901</v>
      </c>
      <c r="F163" s="6">
        <v>40.284020970445603</v>
      </c>
      <c r="G163" s="5" t="s">
        <v>2</v>
      </c>
      <c r="J163" s="3" t="s">
        <v>129</v>
      </c>
      <c r="K163" s="3" t="s">
        <v>131</v>
      </c>
      <c r="L163" s="3" t="str">
        <f t="shared" si="5"/>
        <v>PaO3-Pa</v>
      </c>
      <c r="M163" s="4">
        <v>-798.83588527908</v>
      </c>
      <c r="N163" s="4">
        <v>-219.45701398174401</v>
      </c>
      <c r="O163" s="4">
        <v>24.089805869392801</v>
      </c>
      <c r="P163" s="3" t="s">
        <v>2</v>
      </c>
    </row>
    <row r="164" spans="1:16" x14ac:dyDescent="0.2">
      <c r="A164" s="5" t="s">
        <v>134</v>
      </c>
      <c r="B164" s="5" t="s">
        <v>133</v>
      </c>
      <c r="C164" s="3" t="str">
        <f t="shared" si="4"/>
        <v>Pb3O4-PbO</v>
      </c>
      <c r="D164" s="6">
        <v>-948.04189338628896</v>
      </c>
      <c r="E164" s="6">
        <v>-267.79218852214598</v>
      </c>
      <c r="F164" s="6">
        <v>-24.371156743201201</v>
      </c>
      <c r="G164" s="5" t="s">
        <v>2</v>
      </c>
      <c r="J164" s="3" t="s">
        <v>134</v>
      </c>
      <c r="K164" s="3" t="s">
        <v>133</v>
      </c>
      <c r="L164" s="3" t="str">
        <f t="shared" si="5"/>
        <v>Pb3O4-PbO</v>
      </c>
      <c r="M164" s="4">
        <v>-883.26638583952604</v>
      </c>
      <c r="N164" s="4">
        <v>-251.55097574825001</v>
      </c>
      <c r="O164" s="4">
        <v>-40.423025968277898</v>
      </c>
      <c r="P164" s="3" t="s">
        <v>2</v>
      </c>
    </row>
    <row r="165" spans="1:16" x14ac:dyDescent="0.2">
      <c r="A165" s="5" t="s">
        <v>134</v>
      </c>
      <c r="B165" s="5" t="s">
        <v>135</v>
      </c>
      <c r="C165" s="3" t="str">
        <f t="shared" si="4"/>
        <v>Pb3O4-Pb</v>
      </c>
      <c r="D165" s="6">
        <v>-948.04189338628896</v>
      </c>
      <c r="E165" s="6">
        <v>-85.665599227502497</v>
      </c>
      <c r="F165" s="6">
        <v>3.7247893628928299</v>
      </c>
      <c r="G165" s="5" t="s">
        <v>12</v>
      </c>
      <c r="J165" s="3" t="s">
        <v>134</v>
      </c>
      <c r="K165" s="3" t="s">
        <v>135</v>
      </c>
      <c r="L165" s="3" t="str">
        <f t="shared" si="5"/>
        <v>Pb3O4-Pb</v>
      </c>
      <c r="M165" s="4">
        <v>-883.26638583952604</v>
      </c>
      <c r="N165" s="4">
        <v>-85.664682411205405</v>
      </c>
      <c r="O165" s="4">
        <v>-12.4683999115751</v>
      </c>
      <c r="P165" s="3" t="s">
        <v>2</v>
      </c>
    </row>
    <row r="166" spans="1:16" x14ac:dyDescent="0.2">
      <c r="A166" s="5" t="s">
        <v>133</v>
      </c>
      <c r="B166" s="5" t="s">
        <v>135</v>
      </c>
      <c r="C166" s="3" t="str">
        <f t="shared" si="4"/>
        <v>PbO-Pb</v>
      </c>
      <c r="D166" s="6">
        <v>-267.79218852214598</v>
      </c>
      <c r="E166" s="6">
        <v>-85.665599227502497</v>
      </c>
      <c r="F166" s="6">
        <v>13.090104731590801</v>
      </c>
      <c r="G166" s="5" t="s">
        <v>12</v>
      </c>
      <c r="J166" s="3" t="s">
        <v>133</v>
      </c>
      <c r="K166" s="3" t="s">
        <v>135</v>
      </c>
      <c r="L166" s="3" t="str">
        <f t="shared" si="5"/>
        <v>PbO-Pb</v>
      </c>
      <c r="M166" s="4">
        <v>-251.55097574825001</v>
      </c>
      <c r="N166" s="4">
        <v>-85.664682411205405</v>
      </c>
      <c r="O166" s="4">
        <v>-3.1501912260074998</v>
      </c>
      <c r="P166" s="3" t="s">
        <v>12</v>
      </c>
    </row>
    <row r="167" spans="1:16" x14ac:dyDescent="0.2">
      <c r="A167" s="5" t="s">
        <v>132</v>
      </c>
      <c r="B167" s="5" t="s">
        <v>133</v>
      </c>
      <c r="C167" s="3" t="str">
        <f t="shared" si="4"/>
        <v>PbO2-PbO</v>
      </c>
      <c r="D167" s="6">
        <v>-404.37109744907502</v>
      </c>
      <c r="E167" s="6">
        <v>-267.79218852214598</v>
      </c>
      <c r="F167" s="6">
        <v>-32.457575636123401</v>
      </c>
      <c r="G167" s="5" t="s">
        <v>2</v>
      </c>
      <c r="J167" s="3" t="s">
        <v>132</v>
      </c>
      <c r="K167" s="3" t="s">
        <v>133</v>
      </c>
      <c r="L167" s="3" t="str">
        <f t="shared" si="5"/>
        <v>PbO2-PbO</v>
      </c>
      <c r="M167" s="4">
        <v>-371.98309406461698</v>
      </c>
      <c r="N167" s="4">
        <v>-251.55097574825001</v>
      </c>
      <c r="O167" s="4">
        <v>-48.604366246686197</v>
      </c>
      <c r="P167" s="3" t="s">
        <v>2</v>
      </c>
    </row>
    <row r="168" spans="1:16" x14ac:dyDescent="0.2">
      <c r="A168" s="5" t="s">
        <v>132</v>
      </c>
      <c r="B168" s="5" t="s">
        <v>134</v>
      </c>
      <c r="C168" s="3" t="str">
        <f t="shared" si="4"/>
        <v>PbO2-Pb3O4</v>
      </c>
      <c r="D168" s="6">
        <v>-404.37109744907502</v>
      </c>
      <c r="E168" s="6">
        <v>-948.04189338628896</v>
      </c>
      <c r="F168" s="6">
        <v>-36.5007850825845</v>
      </c>
      <c r="G168" s="5" t="s">
        <v>2</v>
      </c>
      <c r="J168" s="3" t="s">
        <v>132</v>
      </c>
      <c r="K168" s="3" t="s">
        <v>134</v>
      </c>
      <c r="L168" s="3" t="str">
        <f t="shared" si="5"/>
        <v>PbO2-Pb3O4</v>
      </c>
      <c r="M168" s="4">
        <v>-371.98309406461698</v>
      </c>
      <c r="N168" s="4">
        <v>-883.26638583952604</v>
      </c>
      <c r="O168" s="4">
        <v>-52.695036385890397</v>
      </c>
      <c r="P168" s="3" t="s">
        <v>2</v>
      </c>
    </row>
    <row r="169" spans="1:16" x14ac:dyDescent="0.2">
      <c r="A169" s="5" t="s">
        <v>132</v>
      </c>
      <c r="B169" s="5" t="s">
        <v>135</v>
      </c>
      <c r="C169" s="3" t="str">
        <f t="shared" si="4"/>
        <v>PbO2-Pb</v>
      </c>
      <c r="D169" s="6">
        <v>-404.37109744907502</v>
      </c>
      <c r="E169" s="6">
        <v>-85.665599227502497</v>
      </c>
      <c r="F169" s="6">
        <v>-9.6837354522662906</v>
      </c>
      <c r="G169" s="5" t="s">
        <v>2</v>
      </c>
      <c r="J169" s="3" t="s">
        <v>132</v>
      </c>
      <c r="K169" s="3" t="s">
        <v>135</v>
      </c>
      <c r="L169" s="3" t="str">
        <f t="shared" si="5"/>
        <v>PbO2-Pb</v>
      </c>
      <c r="M169" s="4">
        <v>-371.98309406461698</v>
      </c>
      <c r="N169" s="4">
        <v>-85.664682411205405</v>
      </c>
      <c r="O169" s="4">
        <v>-25.877278736346799</v>
      </c>
      <c r="P169" s="3" t="s">
        <v>2</v>
      </c>
    </row>
    <row r="170" spans="1:16" x14ac:dyDescent="0.2">
      <c r="A170" s="5" t="s">
        <v>137</v>
      </c>
      <c r="B170" s="5" t="s">
        <v>138</v>
      </c>
      <c r="C170" s="3" t="str">
        <f t="shared" si="4"/>
        <v>PdO-Pd</v>
      </c>
      <c r="D170" s="6">
        <v>-270.14259675106501</v>
      </c>
      <c r="E170" s="6">
        <v>-119.50432950834499</v>
      </c>
      <c r="F170" s="6">
        <v>-18.398217320332702</v>
      </c>
      <c r="G170" s="5" t="s">
        <v>2</v>
      </c>
      <c r="J170" s="3" t="s">
        <v>137</v>
      </c>
      <c r="K170" s="3" t="s">
        <v>138</v>
      </c>
      <c r="L170" s="3" t="str">
        <f t="shared" si="5"/>
        <v>PdO-Pd</v>
      </c>
      <c r="M170" s="4">
        <v>-253.94882541584801</v>
      </c>
      <c r="N170" s="4">
        <v>-119.401532403385</v>
      </c>
      <c r="O170" s="4">
        <v>-34.489191550589801</v>
      </c>
      <c r="P170" s="3" t="s">
        <v>2</v>
      </c>
    </row>
    <row r="171" spans="1:16" x14ac:dyDescent="0.2">
      <c r="A171" s="5" t="s">
        <v>136</v>
      </c>
      <c r="B171" s="5" t="s">
        <v>137</v>
      </c>
      <c r="C171" s="3" t="str">
        <f t="shared" si="4"/>
        <v>PdO2-PdO</v>
      </c>
      <c r="D171" s="6">
        <v>-398.32393764249798</v>
      </c>
      <c r="E171" s="6">
        <v>-270.14259675106501</v>
      </c>
      <c r="F171" s="6">
        <v>-40.855143671619402</v>
      </c>
      <c r="G171" s="5" t="s">
        <v>2</v>
      </c>
      <c r="J171" s="3" t="s">
        <v>136</v>
      </c>
      <c r="K171" s="3" t="s">
        <v>137</v>
      </c>
      <c r="L171" s="3" t="str">
        <f t="shared" si="5"/>
        <v>PdO2-PdO</v>
      </c>
      <c r="M171" s="4">
        <v>-365.93602879895599</v>
      </c>
      <c r="N171" s="4">
        <v>-253.94882541584801</v>
      </c>
      <c r="O171" s="4">
        <v>-57.049281179944799</v>
      </c>
      <c r="P171" s="3" t="s">
        <v>2</v>
      </c>
    </row>
    <row r="172" spans="1:16" x14ac:dyDescent="0.2">
      <c r="A172" s="5" t="s">
        <v>136</v>
      </c>
      <c r="B172" s="5" t="s">
        <v>138</v>
      </c>
      <c r="C172" s="3" t="str">
        <f t="shared" si="4"/>
        <v>PdO2-Pd</v>
      </c>
      <c r="D172" s="6">
        <v>-398.32393764249798</v>
      </c>
      <c r="E172" s="6">
        <v>-119.50432950834499</v>
      </c>
      <c r="F172" s="6">
        <v>-29.626680495976</v>
      </c>
      <c r="G172" s="5" t="s">
        <v>2</v>
      </c>
      <c r="J172" s="3" t="s">
        <v>136</v>
      </c>
      <c r="K172" s="3" t="s">
        <v>138</v>
      </c>
      <c r="L172" s="3" t="str">
        <f t="shared" si="5"/>
        <v>PdO2-Pd</v>
      </c>
      <c r="M172" s="4">
        <v>-365.93602879895599</v>
      </c>
      <c r="N172" s="4">
        <v>-119.401532403385</v>
      </c>
      <c r="O172" s="4">
        <v>-45.769236365267297</v>
      </c>
      <c r="P172" s="3" t="s">
        <v>2</v>
      </c>
    </row>
    <row r="173" spans="1:16" x14ac:dyDescent="0.2">
      <c r="A173" s="5" t="s">
        <v>139</v>
      </c>
      <c r="B173" s="5" t="s">
        <v>140</v>
      </c>
      <c r="C173" s="3" t="str">
        <f t="shared" si="4"/>
        <v>Pm2O3-Pm</v>
      </c>
      <c r="D173" s="6">
        <v>-1004.68890787372</v>
      </c>
      <c r="E173" s="6">
        <v>-109.447251340039</v>
      </c>
      <c r="F173" s="6">
        <v>92.894983834827897</v>
      </c>
      <c r="G173" s="5" t="s">
        <v>2</v>
      </c>
      <c r="J173" s="3" t="s">
        <v>139</v>
      </c>
      <c r="K173" s="3" t="s">
        <v>140</v>
      </c>
      <c r="L173" s="3" t="str">
        <f t="shared" si="5"/>
        <v>Pm2O3-Pm</v>
      </c>
      <c r="M173" s="4">
        <v>-956.10624504590396</v>
      </c>
      <c r="N173" s="4">
        <v>-109.447537095722</v>
      </c>
      <c r="O173" s="4">
        <v>76.700572388433798</v>
      </c>
      <c r="P173" s="3" t="s">
        <v>2</v>
      </c>
    </row>
    <row r="174" spans="1:16" x14ac:dyDescent="0.2">
      <c r="A174" s="5" t="s">
        <v>141</v>
      </c>
      <c r="B174" s="5" t="s">
        <v>142</v>
      </c>
      <c r="C174" s="3" t="str">
        <f t="shared" si="4"/>
        <v>Pr2O3-Pr</v>
      </c>
      <c r="D174" s="6">
        <v>-994.44101846652097</v>
      </c>
      <c r="E174" s="6">
        <v>-110.315413653547</v>
      </c>
      <c r="F174" s="6">
        <v>88.900245823422793</v>
      </c>
      <c r="G174" s="5" t="s">
        <v>2</v>
      </c>
      <c r="J174" s="3" t="s">
        <v>141</v>
      </c>
      <c r="K174" s="3" t="s">
        <v>142</v>
      </c>
      <c r="L174" s="3" t="str">
        <f t="shared" si="5"/>
        <v>Pr2O3-Pr</v>
      </c>
      <c r="M174" s="4">
        <v>-945.85926357738003</v>
      </c>
      <c r="N174" s="4">
        <v>-110.315517187379</v>
      </c>
      <c r="O174" s="4">
        <v>72.706258504487295</v>
      </c>
      <c r="P174" s="3" t="s">
        <v>2</v>
      </c>
    </row>
    <row r="175" spans="1:16" x14ac:dyDescent="0.2">
      <c r="A175" s="5" t="s">
        <v>144</v>
      </c>
      <c r="B175" s="5" t="s">
        <v>145</v>
      </c>
      <c r="C175" s="3" t="str">
        <f t="shared" si="4"/>
        <v>Pt3O4-Pt</v>
      </c>
      <c r="D175" s="6">
        <v>-1010.67697960783</v>
      </c>
      <c r="E175" s="6">
        <v>-139.66229748893301</v>
      </c>
      <c r="F175" s="6">
        <v>-21.113962777795301</v>
      </c>
      <c r="G175" s="5" t="s">
        <v>2</v>
      </c>
      <c r="J175" s="3" t="s">
        <v>144</v>
      </c>
      <c r="K175" s="3" t="s">
        <v>145</v>
      </c>
      <c r="L175" s="3" t="str">
        <f t="shared" si="5"/>
        <v>Pt3O4-Pt</v>
      </c>
      <c r="M175" s="4">
        <v>-945.90109666445403</v>
      </c>
      <c r="N175" s="4">
        <v>-139.66296388709699</v>
      </c>
      <c r="O175" s="4">
        <v>-37.308433312261897</v>
      </c>
      <c r="P175" s="3" t="s">
        <v>2</v>
      </c>
    </row>
    <row r="176" spans="1:16" x14ac:dyDescent="0.2">
      <c r="A176" s="5" t="s">
        <v>143</v>
      </c>
      <c r="B176" s="5" t="s">
        <v>144</v>
      </c>
      <c r="C176" s="3" t="str">
        <f t="shared" si="4"/>
        <v>PtO2-Pt3O4</v>
      </c>
      <c r="D176" s="6">
        <v>-432.318314553253</v>
      </c>
      <c r="E176" s="6">
        <v>-1010.67697960783</v>
      </c>
      <c r="F176" s="6">
        <v>-25.897502537087199</v>
      </c>
      <c r="G176" s="5" t="s">
        <v>2</v>
      </c>
      <c r="J176" s="3" t="s">
        <v>143</v>
      </c>
      <c r="K176" s="3" t="s">
        <v>144</v>
      </c>
      <c r="L176" s="3" t="str">
        <f t="shared" si="5"/>
        <v>PtO2-Pt3O4</v>
      </c>
      <c r="M176" s="4">
        <v>-399.93011240228401</v>
      </c>
      <c r="N176" s="4">
        <v>-945.90109666445403</v>
      </c>
      <c r="O176" s="4">
        <v>-42.091864291853597</v>
      </c>
      <c r="P176" s="3" t="s">
        <v>2</v>
      </c>
    </row>
    <row r="177" spans="1:16" x14ac:dyDescent="0.2">
      <c r="A177" s="5" t="s">
        <v>143</v>
      </c>
      <c r="B177" s="5" t="s">
        <v>145</v>
      </c>
      <c r="C177" s="3" t="str">
        <f t="shared" si="4"/>
        <v>PtO2-Pt</v>
      </c>
      <c r="D177" s="6">
        <v>-432.318314553253</v>
      </c>
      <c r="E177" s="6">
        <v>-139.66229748893301</v>
      </c>
      <c r="F177" s="6">
        <v>-22.708476030892601</v>
      </c>
      <c r="G177" s="5" t="s">
        <v>2</v>
      </c>
      <c r="J177" s="3" t="s">
        <v>143</v>
      </c>
      <c r="K177" s="3" t="s">
        <v>145</v>
      </c>
      <c r="L177" s="3" t="str">
        <f t="shared" si="5"/>
        <v>PtO2-Pt</v>
      </c>
      <c r="M177" s="4">
        <v>-399.93011240228401</v>
      </c>
      <c r="N177" s="4">
        <v>-139.66296388709699</v>
      </c>
      <c r="O177" s="4">
        <v>-38.902910305459102</v>
      </c>
      <c r="P177" s="3" t="s">
        <v>2</v>
      </c>
    </row>
    <row r="178" spans="1:16" x14ac:dyDescent="0.2">
      <c r="A178" s="5" t="s">
        <v>147</v>
      </c>
      <c r="B178" s="5" t="s">
        <v>148</v>
      </c>
      <c r="C178" s="3" t="str">
        <f t="shared" si="4"/>
        <v>Pu2O3-Pu</v>
      </c>
      <c r="D178" s="6">
        <v>-1400.3847233467</v>
      </c>
      <c r="E178" s="6">
        <v>-330.47281579465999</v>
      </c>
      <c r="F178" s="6">
        <v>77.443212689408895</v>
      </c>
      <c r="G178" s="5" t="s">
        <v>2</v>
      </c>
      <c r="J178" s="3" t="s">
        <v>147</v>
      </c>
      <c r="K178" s="3" t="s">
        <v>148</v>
      </c>
      <c r="L178" s="3" t="str">
        <f t="shared" si="5"/>
        <v>Pu2O3-Pu</v>
      </c>
      <c r="M178" s="4">
        <v>-1351.80302944798</v>
      </c>
      <c r="N178" s="4">
        <v>-330.47287120774303</v>
      </c>
      <c r="O178" s="4">
        <v>61.2492777811133</v>
      </c>
      <c r="P178" s="3" t="s">
        <v>2</v>
      </c>
    </row>
    <row r="179" spans="1:16" x14ac:dyDescent="0.2">
      <c r="A179" s="5" t="s">
        <v>146</v>
      </c>
      <c r="B179" s="5" t="s">
        <v>147</v>
      </c>
      <c r="C179" s="3" t="str">
        <f t="shared" si="4"/>
        <v>PuO2-Pu2O3</v>
      </c>
      <c r="D179" s="6">
        <v>-808.74450077414895</v>
      </c>
      <c r="E179" s="6">
        <v>-1400.3847233467</v>
      </c>
      <c r="F179" s="6">
        <v>48.067793638539101</v>
      </c>
      <c r="G179" s="5" t="s">
        <v>2</v>
      </c>
      <c r="J179" s="3" t="s">
        <v>146</v>
      </c>
      <c r="K179" s="3" t="s">
        <v>147</v>
      </c>
      <c r="L179" s="3" t="str">
        <f t="shared" si="5"/>
        <v>PuO2-Pu2O3</v>
      </c>
      <c r="M179" s="4">
        <v>-776.35680683824899</v>
      </c>
      <c r="N179" s="4">
        <v>-1351.80302944798</v>
      </c>
      <c r="O179" s="4">
        <v>31.874099665461902</v>
      </c>
      <c r="P179" s="3" t="s">
        <v>2</v>
      </c>
    </row>
    <row r="180" spans="1:16" x14ac:dyDescent="0.2">
      <c r="A180" s="5" t="s">
        <v>146</v>
      </c>
      <c r="B180" s="5" t="s">
        <v>148</v>
      </c>
      <c r="C180" s="3" t="str">
        <f t="shared" si="4"/>
        <v>PuO2-Pu</v>
      </c>
      <c r="D180" s="6">
        <v>-808.74450077414895</v>
      </c>
      <c r="E180" s="6">
        <v>-330.47281579465999</v>
      </c>
      <c r="F180" s="6">
        <v>70.099357926691496</v>
      </c>
      <c r="G180" s="5" t="s">
        <v>2</v>
      </c>
      <c r="J180" s="3" t="s">
        <v>146</v>
      </c>
      <c r="K180" s="3" t="s">
        <v>148</v>
      </c>
      <c r="L180" s="3" t="str">
        <f t="shared" si="5"/>
        <v>PuO2-Pu</v>
      </c>
      <c r="M180" s="4">
        <v>-776.35680683824899</v>
      </c>
      <c r="N180" s="4">
        <v>-330.47287120774303</v>
      </c>
      <c r="O180" s="4">
        <v>53.905483252200497</v>
      </c>
      <c r="P180" s="3" t="s">
        <v>2</v>
      </c>
    </row>
    <row r="181" spans="1:16" x14ac:dyDescent="0.2">
      <c r="A181" s="5" t="s">
        <v>150</v>
      </c>
      <c r="B181" s="5" t="s">
        <v>151</v>
      </c>
      <c r="C181" s="3" t="str">
        <f t="shared" si="4"/>
        <v>Rb2O-Rb9O2</v>
      </c>
      <c r="D181" s="6">
        <v>-238.03788522124</v>
      </c>
      <c r="E181" s="6">
        <v>-599.07465502684795</v>
      </c>
      <c r="F181" s="6">
        <v>19.8018468244411</v>
      </c>
      <c r="G181" s="5" t="s">
        <v>12</v>
      </c>
      <c r="J181" s="3" t="s">
        <v>150</v>
      </c>
      <c r="K181" s="3" t="s">
        <v>151</v>
      </c>
      <c r="L181" s="3" t="str">
        <f t="shared" si="5"/>
        <v>Rb2O-Rb9O2</v>
      </c>
      <c r="M181" s="4">
        <v>-221.843585955713</v>
      </c>
      <c r="N181" s="4">
        <v>-566.68711800581104</v>
      </c>
      <c r="O181" s="4">
        <v>3.6071229549079602</v>
      </c>
      <c r="P181" s="3" t="s">
        <v>12</v>
      </c>
    </row>
    <row r="182" spans="1:16" x14ac:dyDescent="0.2">
      <c r="A182" s="5" t="s">
        <v>150</v>
      </c>
      <c r="B182" s="5" t="s">
        <v>153</v>
      </c>
      <c r="C182" s="3" t="str">
        <f t="shared" si="4"/>
        <v>Rb2O-Rb</v>
      </c>
      <c r="D182" s="6">
        <v>-238.03788522124</v>
      </c>
      <c r="E182" s="6">
        <v>-23.439229526730401</v>
      </c>
      <c r="F182" s="6">
        <v>22.122941604727099</v>
      </c>
      <c r="G182" s="5" t="s">
        <v>12</v>
      </c>
      <c r="J182" s="3" t="s">
        <v>150</v>
      </c>
      <c r="K182" s="3" t="s">
        <v>153</v>
      </c>
      <c r="L182" s="3" t="str">
        <f t="shared" si="5"/>
        <v>Rb2O-Rb</v>
      </c>
      <c r="M182" s="4">
        <v>-221.843585955713</v>
      </c>
      <c r="N182" s="4">
        <v>-22.341598193799399</v>
      </c>
      <c r="O182" s="4">
        <v>8.1239050050623405</v>
      </c>
      <c r="P182" s="3" t="s">
        <v>12</v>
      </c>
    </row>
    <row r="183" spans="1:16" x14ac:dyDescent="0.2">
      <c r="A183" s="5" t="s">
        <v>149</v>
      </c>
      <c r="B183" s="5" t="s">
        <v>150</v>
      </c>
      <c r="C183" s="3" t="str">
        <f t="shared" si="4"/>
        <v>Rb2O2-Rb2O</v>
      </c>
      <c r="D183" s="6">
        <v>-386.56397004915601</v>
      </c>
      <c r="E183" s="6">
        <v>-238.03788522124</v>
      </c>
      <c r="F183" s="6">
        <v>-20.510399735137</v>
      </c>
      <c r="G183" s="5" t="s">
        <v>2</v>
      </c>
      <c r="J183" s="3" t="s">
        <v>149</v>
      </c>
      <c r="K183" s="3" t="s">
        <v>150</v>
      </c>
      <c r="L183" s="3" t="str">
        <f t="shared" si="5"/>
        <v>Rb2O2-Rb2O</v>
      </c>
      <c r="M183" s="4">
        <v>-365.06224291506197</v>
      </c>
      <c r="N183" s="4">
        <v>-221.843585955713</v>
      </c>
      <c r="O183" s="4">
        <v>-25.817827603704298</v>
      </c>
      <c r="P183" s="3" t="s">
        <v>2</v>
      </c>
    </row>
    <row r="184" spans="1:16" x14ac:dyDescent="0.2">
      <c r="A184" s="5" t="s">
        <v>149</v>
      </c>
      <c r="B184" s="5" t="s">
        <v>151</v>
      </c>
      <c r="C184" s="3" t="str">
        <f t="shared" si="4"/>
        <v>Rb2O2-Rb9O2</v>
      </c>
      <c r="D184" s="6">
        <v>-386.56397004915601</v>
      </c>
      <c r="E184" s="6">
        <v>-599.07465502684795</v>
      </c>
      <c r="F184" s="6">
        <v>-6.1131688210019997</v>
      </c>
      <c r="G184" s="5" t="s">
        <v>2</v>
      </c>
      <c r="J184" s="3" t="s">
        <v>149</v>
      </c>
      <c r="K184" s="3" t="s">
        <v>151</v>
      </c>
      <c r="L184" s="3" t="str">
        <f t="shared" si="5"/>
        <v>Rb2O2-Rb9O2</v>
      </c>
      <c r="M184" s="4">
        <v>-365.06224291506197</v>
      </c>
      <c r="N184" s="4">
        <v>-566.68711800581104</v>
      </c>
      <c r="O184" s="4">
        <v>-15.3089166899142</v>
      </c>
      <c r="P184" s="3" t="s">
        <v>2</v>
      </c>
    </row>
    <row r="185" spans="1:16" x14ac:dyDescent="0.2">
      <c r="A185" s="5" t="s">
        <v>149</v>
      </c>
      <c r="B185" s="5" t="s">
        <v>153</v>
      </c>
      <c r="C185" s="3" t="str">
        <f t="shared" si="4"/>
        <v>Rb2O2-Rb</v>
      </c>
      <c r="D185" s="6">
        <v>-386.56397004915601</v>
      </c>
      <c r="E185" s="6">
        <v>-23.439229526730401</v>
      </c>
      <c r="F185" s="6">
        <v>0.80627093479503698</v>
      </c>
      <c r="G185" s="5" t="s">
        <v>12</v>
      </c>
      <c r="J185" s="3" t="s">
        <v>149</v>
      </c>
      <c r="K185" s="3" t="s">
        <v>153</v>
      </c>
      <c r="L185" s="3" t="str">
        <f t="shared" si="5"/>
        <v>Rb2O2-Rb</v>
      </c>
      <c r="M185" s="4">
        <v>-365.06224291506197</v>
      </c>
      <c r="N185" s="4">
        <v>-22.341598193799399</v>
      </c>
      <c r="O185" s="4">
        <v>-8.8469612993210092</v>
      </c>
      <c r="P185" s="3" t="s">
        <v>2</v>
      </c>
    </row>
    <row r="186" spans="1:16" x14ac:dyDescent="0.2">
      <c r="A186" s="5" t="s">
        <v>151</v>
      </c>
      <c r="B186" s="5" t="s">
        <v>153</v>
      </c>
      <c r="C186" s="3" t="str">
        <f t="shared" si="4"/>
        <v>Rb9O2-Rb</v>
      </c>
      <c r="D186" s="6">
        <v>-599.07465502684795</v>
      </c>
      <c r="E186" s="6">
        <v>-23.439229526730401</v>
      </c>
      <c r="F186" s="6">
        <v>25.0243100800846</v>
      </c>
      <c r="G186" s="5" t="s">
        <v>2</v>
      </c>
      <c r="J186" s="3" t="s">
        <v>151</v>
      </c>
      <c r="K186" s="3" t="s">
        <v>153</v>
      </c>
      <c r="L186" s="3" t="str">
        <f t="shared" si="5"/>
        <v>Rb9O2-Rb</v>
      </c>
      <c r="M186" s="4">
        <v>-566.68711800581104</v>
      </c>
      <c r="N186" s="4">
        <v>-22.341598193799399</v>
      </c>
      <c r="O186" s="4">
        <v>13.7698825677553</v>
      </c>
      <c r="P186" s="3" t="s">
        <v>12</v>
      </c>
    </row>
    <row r="187" spans="1:16" x14ac:dyDescent="0.2">
      <c r="A187" s="5" t="s">
        <v>152</v>
      </c>
      <c r="B187" s="5" t="s">
        <v>149</v>
      </c>
      <c r="C187" s="3" t="str">
        <f t="shared" si="4"/>
        <v>RbO2-Rb2O2</v>
      </c>
      <c r="D187" s="6">
        <v>-316.85733860861899</v>
      </c>
      <c r="E187" s="6">
        <v>-386.56397004915601</v>
      </c>
      <c r="F187" s="6">
        <v>-45.461130979011699</v>
      </c>
      <c r="G187" s="5" t="s">
        <v>2</v>
      </c>
      <c r="J187" s="3" t="s">
        <v>152</v>
      </c>
      <c r="K187" s="3" t="s">
        <v>149</v>
      </c>
      <c r="L187" s="3" t="str">
        <f t="shared" si="5"/>
        <v>RbO2-Rb2O2</v>
      </c>
      <c r="M187" s="4">
        <v>-310.12548051473101</v>
      </c>
      <c r="N187" s="4">
        <v>-365.06224291506197</v>
      </c>
      <c r="O187" s="4">
        <v>-41.442125505852403</v>
      </c>
      <c r="P187" s="3" t="s">
        <v>2</v>
      </c>
    </row>
    <row r="188" spans="1:16" x14ac:dyDescent="0.2">
      <c r="A188" s="5" t="s">
        <v>152</v>
      </c>
      <c r="B188" s="5" t="s">
        <v>150</v>
      </c>
      <c r="C188" s="3" t="str">
        <f t="shared" si="4"/>
        <v>RbO2-Rb2O</v>
      </c>
      <c r="D188" s="6">
        <v>-316.85733860861899</v>
      </c>
      <c r="E188" s="6">
        <v>-238.03788522124</v>
      </c>
      <c r="F188" s="6">
        <v>-37.144220564386799</v>
      </c>
      <c r="G188" s="5" t="s">
        <v>2</v>
      </c>
      <c r="J188" s="3" t="s">
        <v>152</v>
      </c>
      <c r="K188" s="3" t="s">
        <v>150</v>
      </c>
      <c r="L188" s="3" t="str">
        <f t="shared" si="5"/>
        <v>RbO2-Rb2O</v>
      </c>
      <c r="M188" s="4">
        <v>-310.12548051473101</v>
      </c>
      <c r="N188" s="4">
        <v>-221.843585955713</v>
      </c>
      <c r="O188" s="4">
        <v>-36.234026205136402</v>
      </c>
      <c r="P188" s="3" t="s">
        <v>2</v>
      </c>
    </row>
    <row r="189" spans="1:16" x14ac:dyDescent="0.2">
      <c r="A189" s="5" t="s">
        <v>152</v>
      </c>
      <c r="B189" s="5" t="s">
        <v>151</v>
      </c>
      <c r="C189" s="3" t="str">
        <f t="shared" si="4"/>
        <v>RbO2-Rb9O2</v>
      </c>
      <c r="D189" s="6">
        <v>-316.85733860861899</v>
      </c>
      <c r="E189" s="6">
        <v>-599.07465502684795</v>
      </c>
      <c r="F189" s="6">
        <v>-28.246397534882401</v>
      </c>
      <c r="G189" s="5" t="s">
        <v>2</v>
      </c>
      <c r="J189" s="3" t="s">
        <v>152</v>
      </c>
      <c r="K189" s="3" t="s">
        <v>151</v>
      </c>
      <c r="L189" s="3" t="str">
        <f t="shared" si="5"/>
        <v>RbO2-Rb9O2</v>
      </c>
      <c r="M189" s="4">
        <v>-310.12548051473101</v>
      </c>
      <c r="N189" s="4">
        <v>-566.68711800581104</v>
      </c>
      <c r="O189" s="4">
        <v>-30.008846648879398</v>
      </c>
      <c r="P189" s="3" t="s">
        <v>2</v>
      </c>
    </row>
    <row r="190" spans="1:16" x14ac:dyDescent="0.2">
      <c r="A190" s="5" t="s">
        <v>152</v>
      </c>
      <c r="B190" s="5" t="s">
        <v>153</v>
      </c>
      <c r="C190" s="3" t="str">
        <f t="shared" si="4"/>
        <v>RbO2-Rb</v>
      </c>
      <c r="D190" s="6">
        <v>-316.85733860861899</v>
      </c>
      <c r="E190" s="6">
        <v>-23.439229526730401</v>
      </c>
      <c r="F190" s="6">
        <v>-22.327430022108299</v>
      </c>
      <c r="G190" s="5" t="s">
        <v>2</v>
      </c>
      <c r="J190" s="3" t="s">
        <v>152</v>
      </c>
      <c r="K190" s="3" t="s">
        <v>153</v>
      </c>
      <c r="L190" s="3" t="str">
        <f t="shared" si="5"/>
        <v>RbO2-Rb</v>
      </c>
      <c r="M190" s="4">
        <v>-310.12548051473101</v>
      </c>
      <c r="N190" s="4">
        <v>-22.341598193799399</v>
      </c>
      <c r="O190" s="4">
        <v>-25.144543402586699</v>
      </c>
      <c r="P190" s="3" t="s">
        <v>2</v>
      </c>
    </row>
    <row r="191" spans="1:16" x14ac:dyDescent="0.2">
      <c r="A191" s="5" t="s">
        <v>154</v>
      </c>
      <c r="B191" s="5" t="s">
        <v>155</v>
      </c>
      <c r="C191" s="3" t="str">
        <f t="shared" si="4"/>
        <v>Re2O7-ReO3</v>
      </c>
      <c r="D191" s="6">
        <v>-1795.538081491</v>
      </c>
      <c r="E191" s="6">
        <v>-827.09927372375796</v>
      </c>
      <c r="F191" s="6">
        <v>-27.696950519568301</v>
      </c>
      <c r="G191" s="5" t="s">
        <v>2</v>
      </c>
      <c r="J191" s="3" t="s">
        <v>154</v>
      </c>
      <c r="K191" s="3" t="s">
        <v>155</v>
      </c>
      <c r="L191" s="3" t="str">
        <f t="shared" si="5"/>
        <v>Re2O7-ReO3</v>
      </c>
      <c r="M191" s="4">
        <v>-1682.1805354611699</v>
      </c>
      <c r="N191" s="4">
        <v>-778.51713836507599</v>
      </c>
      <c r="O191" s="4">
        <v>-43.890225832034403</v>
      </c>
      <c r="P191" s="3" t="s">
        <v>2</v>
      </c>
    </row>
    <row r="192" spans="1:16" x14ac:dyDescent="0.2">
      <c r="A192" s="5" t="s">
        <v>154</v>
      </c>
      <c r="B192" s="5" t="s">
        <v>156</v>
      </c>
      <c r="C192" s="3" t="str">
        <f t="shared" si="4"/>
        <v>Re2O7-Re</v>
      </c>
      <c r="D192" s="6">
        <v>-1795.538081491</v>
      </c>
      <c r="E192" s="6">
        <v>-286.93975046355598</v>
      </c>
      <c r="F192" s="6">
        <v>5.4861698032170798</v>
      </c>
      <c r="G192" s="5" t="s">
        <v>12</v>
      </c>
      <c r="J192" s="3" t="s">
        <v>154</v>
      </c>
      <c r="K192" s="3" t="s">
        <v>156</v>
      </c>
      <c r="L192" s="3" t="str">
        <f t="shared" si="5"/>
        <v>Re2O7-Re</v>
      </c>
      <c r="M192" s="4">
        <v>-1682.1805354611699</v>
      </c>
      <c r="N192" s="4">
        <v>-286.93696254417898</v>
      </c>
      <c r="O192" s="4">
        <v>-10.7069687955081</v>
      </c>
      <c r="P192" s="3" t="s">
        <v>2</v>
      </c>
    </row>
    <row r="193" spans="1:16" x14ac:dyDescent="0.2">
      <c r="A193" s="5" t="s">
        <v>155</v>
      </c>
      <c r="B193" s="5" t="s">
        <v>156</v>
      </c>
      <c r="C193" s="3" t="str">
        <f t="shared" si="4"/>
        <v>ReO3-Re</v>
      </c>
      <c r="D193" s="6">
        <v>-827.09927372375796</v>
      </c>
      <c r="E193" s="6">
        <v>-286.93975046355598</v>
      </c>
      <c r="F193" s="6">
        <v>11.016689857014599</v>
      </c>
      <c r="G193" s="5" t="s">
        <v>12</v>
      </c>
      <c r="J193" s="3" t="s">
        <v>155</v>
      </c>
      <c r="K193" s="3" t="s">
        <v>156</v>
      </c>
      <c r="L193" s="3" t="str">
        <f t="shared" si="5"/>
        <v>ReO3-Re</v>
      </c>
      <c r="M193" s="4">
        <v>-778.51713836507599</v>
      </c>
      <c r="N193" s="4">
        <v>-286.93696254417898</v>
      </c>
      <c r="O193" s="4">
        <v>-5.1764259560870496</v>
      </c>
      <c r="P193" s="3" t="s">
        <v>2</v>
      </c>
    </row>
    <row r="194" spans="1:16" x14ac:dyDescent="0.2">
      <c r="A194" s="5" t="s">
        <v>157</v>
      </c>
      <c r="B194" s="5" t="s">
        <v>158</v>
      </c>
      <c r="C194" s="3" t="str">
        <f t="shared" ref="C194:C257" si="6">CONCATENATE(A194,"-",B194)</f>
        <v>RhO2-Rh</v>
      </c>
      <c r="D194" s="6">
        <v>-482.72706976071601</v>
      </c>
      <c r="E194" s="6">
        <v>-169.64329722395999</v>
      </c>
      <c r="F194" s="6">
        <v>-12.494598294674899</v>
      </c>
      <c r="G194" s="5" t="s">
        <v>2</v>
      </c>
      <c r="J194" s="3" t="s">
        <v>157</v>
      </c>
      <c r="K194" s="3" t="s">
        <v>158</v>
      </c>
      <c r="L194" s="3" t="str">
        <f t="shared" ref="L194:L257" si="7">CONCATENATE(J194,"-",K194)</f>
        <v>RhO2-Rh</v>
      </c>
      <c r="M194" s="4">
        <v>-450.339318523798</v>
      </c>
      <c r="N194" s="4">
        <v>-169.64340352484399</v>
      </c>
      <c r="O194" s="4">
        <v>-28.688527063575702</v>
      </c>
      <c r="P194" s="3" t="s">
        <v>2</v>
      </c>
    </row>
    <row r="195" spans="1:16" x14ac:dyDescent="0.2">
      <c r="A195" s="5" t="s">
        <v>160</v>
      </c>
      <c r="B195" s="5" t="s">
        <v>161</v>
      </c>
      <c r="C195" s="3" t="str">
        <f t="shared" si="6"/>
        <v>RuO2-Ru</v>
      </c>
      <c r="D195" s="6">
        <v>-543.17215025249595</v>
      </c>
      <c r="E195" s="6">
        <v>-213.90112820490501</v>
      </c>
      <c r="F195" s="6">
        <v>-4.4009735392569604</v>
      </c>
      <c r="G195" s="5" t="s">
        <v>2</v>
      </c>
      <c r="J195" s="3" t="s">
        <v>160</v>
      </c>
      <c r="K195" s="3" t="s">
        <v>161</v>
      </c>
      <c r="L195" s="3" t="str">
        <f t="shared" si="7"/>
        <v>RuO2-Ru</v>
      </c>
      <c r="M195" s="4">
        <v>-510.78459651385703</v>
      </c>
      <c r="N195" s="4">
        <v>-213.90118781179899</v>
      </c>
      <c r="O195" s="4">
        <v>-20.594780212023501</v>
      </c>
      <c r="P195" s="3" t="s">
        <v>2</v>
      </c>
    </row>
    <row r="196" spans="1:16" x14ac:dyDescent="0.2">
      <c r="A196" s="5" t="s">
        <v>159</v>
      </c>
      <c r="B196" s="5" t="s">
        <v>160</v>
      </c>
      <c r="C196" s="3" t="str">
        <f t="shared" si="6"/>
        <v>RuO4-RuO2</v>
      </c>
      <c r="D196" s="6">
        <v>-807.66131552376203</v>
      </c>
      <c r="E196" s="6">
        <v>-543.17215025249595</v>
      </c>
      <c r="F196" s="6">
        <v>-36.791901927419701</v>
      </c>
      <c r="G196" s="5" t="s">
        <v>2</v>
      </c>
      <c r="J196" s="3" t="s">
        <v>159</v>
      </c>
      <c r="K196" s="3" t="s">
        <v>160</v>
      </c>
      <c r="L196" s="3" t="str">
        <f t="shared" si="7"/>
        <v>RuO4-RuO2</v>
      </c>
      <c r="M196" s="4">
        <v>-742.885585546436</v>
      </c>
      <c r="N196" s="4">
        <v>-510.78459651385703</v>
      </c>
      <c r="O196" s="4">
        <v>-52.985990046763497</v>
      </c>
      <c r="P196" s="3" t="s">
        <v>2</v>
      </c>
    </row>
    <row r="197" spans="1:16" x14ac:dyDescent="0.2">
      <c r="A197" s="5" t="s">
        <v>159</v>
      </c>
      <c r="B197" s="5" t="s">
        <v>161</v>
      </c>
      <c r="C197" s="3" t="str">
        <f t="shared" si="6"/>
        <v>RuO4-Ru</v>
      </c>
      <c r="D197" s="6">
        <v>-807.66131552376203</v>
      </c>
      <c r="E197" s="6">
        <v>-213.90112820490501</v>
      </c>
      <c r="F197" s="6">
        <v>-20.596437733338298</v>
      </c>
      <c r="G197" s="5" t="s">
        <v>2</v>
      </c>
      <c r="J197" s="3" t="s">
        <v>159</v>
      </c>
      <c r="K197" s="3" t="s">
        <v>161</v>
      </c>
      <c r="L197" s="3" t="str">
        <f t="shared" si="7"/>
        <v>RuO4-Ru</v>
      </c>
      <c r="M197" s="4">
        <v>-742.885585546436</v>
      </c>
      <c r="N197" s="4">
        <v>-213.90118781179899</v>
      </c>
      <c r="O197" s="4">
        <v>-36.790385129393499</v>
      </c>
      <c r="P197" s="3" t="s">
        <v>2</v>
      </c>
    </row>
    <row r="198" spans="1:16" x14ac:dyDescent="0.2">
      <c r="A198" s="5" t="s">
        <v>164</v>
      </c>
      <c r="B198" s="5" t="s">
        <v>165</v>
      </c>
      <c r="C198" s="3" t="str">
        <f t="shared" si="6"/>
        <v>Sb2O3-Sb</v>
      </c>
      <c r="D198" s="6">
        <v>-735.45799684563804</v>
      </c>
      <c r="E198" s="6">
        <v>-95.180796536115693</v>
      </c>
      <c r="F198" s="6">
        <v>12.6623166947497</v>
      </c>
      <c r="G198" s="5" t="s">
        <v>12</v>
      </c>
      <c r="J198" s="3" t="s">
        <v>164</v>
      </c>
      <c r="K198" s="3" t="s">
        <v>165</v>
      </c>
      <c r="L198" s="3" t="str">
        <f t="shared" si="7"/>
        <v>Sb2O3-Sb</v>
      </c>
      <c r="M198" s="4">
        <v>-686.875938099687</v>
      </c>
      <c r="N198" s="4">
        <v>-95.181056523634595</v>
      </c>
      <c r="O198" s="4">
        <v>-3.53187621224665</v>
      </c>
      <c r="P198" s="3" t="s">
        <v>12</v>
      </c>
    </row>
    <row r="199" spans="1:16" x14ac:dyDescent="0.2">
      <c r="A199" s="5" t="s">
        <v>162</v>
      </c>
      <c r="B199" s="5" t="s">
        <v>163</v>
      </c>
      <c r="C199" s="3" t="str">
        <f t="shared" si="6"/>
        <v>Sb2O5-SbO2</v>
      </c>
      <c r="D199" s="6">
        <v>-1044.3854278947399</v>
      </c>
      <c r="E199" s="6">
        <v>-451.079786382132</v>
      </c>
      <c r="F199" s="6">
        <v>-26.810629432570199</v>
      </c>
      <c r="G199" s="5" t="s">
        <v>2</v>
      </c>
      <c r="J199" s="3" t="s">
        <v>162</v>
      </c>
      <c r="K199" s="3" t="s">
        <v>163</v>
      </c>
      <c r="L199" s="3" t="str">
        <f t="shared" si="7"/>
        <v>Sb2O5-SbO2</v>
      </c>
      <c r="M199" s="4">
        <v>-963.41567111996596</v>
      </c>
      <c r="N199" s="4">
        <v>-418.69178714825</v>
      </c>
      <c r="O199" s="4">
        <v>-43.004387739587699</v>
      </c>
      <c r="P199" s="3" t="s">
        <v>2</v>
      </c>
    </row>
    <row r="200" spans="1:16" x14ac:dyDescent="0.2">
      <c r="A200" s="5" t="s">
        <v>162</v>
      </c>
      <c r="B200" s="5" t="s">
        <v>164</v>
      </c>
      <c r="C200" s="3" t="str">
        <f t="shared" si="6"/>
        <v>Sb2O5-Sb2O3</v>
      </c>
      <c r="D200" s="6">
        <v>-1044.3854278947399</v>
      </c>
      <c r="E200" s="6">
        <v>-735.45799684563804</v>
      </c>
      <c r="F200" s="6">
        <v>-14.5727690384984</v>
      </c>
      <c r="G200" s="5" t="s">
        <v>2</v>
      </c>
      <c r="J200" s="3" t="s">
        <v>162</v>
      </c>
      <c r="K200" s="3" t="s">
        <v>164</v>
      </c>
      <c r="L200" s="3" t="str">
        <f t="shared" si="7"/>
        <v>Sb2O5-Sb2O3</v>
      </c>
      <c r="M200" s="4">
        <v>-963.41567111996596</v>
      </c>
      <c r="N200" s="4">
        <v>-686.875938099687</v>
      </c>
      <c r="O200" s="4">
        <v>-30.766618052913</v>
      </c>
      <c r="P200" s="3" t="s">
        <v>2</v>
      </c>
    </row>
    <row r="201" spans="1:16" x14ac:dyDescent="0.2">
      <c r="A201" s="5" t="s">
        <v>162</v>
      </c>
      <c r="B201" s="5" t="s">
        <v>165</v>
      </c>
      <c r="C201" s="3" t="str">
        <f t="shared" si="6"/>
        <v>Sb2O5-Sb</v>
      </c>
      <c r="D201" s="6">
        <v>-1044.3854278947399</v>
      </c>
      <c r="E201" s="6">
        <v>-95.180796536115693</v>
      </c>
      <c r="F201" s="6">
        <v>1.7682824014504399</v>
      </c>
      <c r="G201" s="5" t="s">
        <v>12</v>
      </c>
      <c r="J201" s="3" t="s">
        <v>162</v>
      </c>
      <c r="K201" s="3" t="s">
        <v>165</v>
      </c>
      <c r="L201" s="3" t="str">
        <f t="shared" si="7"/>
        <v>Sb2O5-Sb</v>
      </c>
      <c r="M201" s="4">
        <v>-963.41567111996596</v>
      </c>
      <c r="N201" s="4">
        <v>-95.181056523634595</v>
      </c>
      <c r="O201" s="4">
        <v>-14.425772948513099</v>
      </c>
      <c r="P201" s="3" t="s">
        <v>2</v>
      </c>
    </row>
    <row r="202" spans="1:16" x14ac:dyDescent="0.2">
      <c r="A202" s="5" t="s">
        <v>163</v>
      </c>
      <c r="B202" s="5" t="s">
        <v>164</v>
      </c>
      <c r="C202" s="3" t="str">
        <f t="shared" si="6"/>
        <v>SbO2-Sb2O3</v>
      </c>
      <c r="D202" s="6">
        <v>-451.079786382132</v>
      </c>
      <c r="E202" s="6">
        <v>-735.45799684563804</v>
      </c>
      <c r="F202" s="6">
        <v>-2.3349086444266902</v>
      </c>
      <c r="G202" s="5" t="s">
        <v>12</v>
      </c>
      <c r="J202" s="3" t="s">
        <v>163</v>
      </c>
      <c r="K202" s="3" t="s">
        <v>164</v>
      </c>
      <c r="L202" s="3" t="str">
        <f t="shared" si="7"/>
        <v>SbO2-Sb2O3</v>
      </c>
      <c r="M202" s="4">
        <v>-418.69178714825</v>
      </c>
      <c r="N202" s="4">
        <v>-686.875938099687</v>
      </c>
      <c r="O202" s="4">
        <v>-18.5288483662384</v>
      </c>
      <c r="P202" s="3" t="s">
        <v>2</v>
      </c>
    </row>
    <row r="203" spans="1:16" x14ac:dyDescent="0.2">
      <c r="A203" s="5" t="s">
        <v>163</v>
      </c>
      <c r="B203" s="5" t="s">
        <v>165</v>
      </c>
      <c r="C203" s="3" t="str">
        <f t="shared" si="6"/>
        <v>SbO2-Sb</v>
      </c>
      <c r="D203" s="6">
        <v>-451.079786382132</v>
      </c>
      <c r="E203" s="6">
        <v>-95.180796536115693</v>
      </c>
      <c r="F203" s="6">
        <v>8.9130103599556207</v>
      </c>
      <c r="G203" s="5" t="s">
        <v>12</v>
      </c>
      <c r="J203" s="3" t="s">
        <v>163</v>
      </c>
      <c r="K203" s="3" t="s">
        <v>165</v>
      </c>
      <c r="L203" s="3" t="str">
        <f t="shared" si="7"/>
        <v>SbO2-Sb</v>
      </c>
      <c r="M203" s="4">
        <v>-418.69178714825</v>
      </c>
      <c r="N203" s="4">
        <v>-95.181056523634595</v>
      </c>
      <c r="O203" s="4">
        <v>-7.2811192507445801</v>
      </c>
      <c r="P203" s="3" t="s">
        <v>2</v>
      </c>
    </row>
    <row r="204" spans="1:16" x14ac:dyDescent="0.2">
      <c r="A204" s="5" t="s">
        <v>166</v>
      </c>
      <c r="B204" s="5" t="s">
        <v>167</v>
      </c>
      <c r="C204" s="3" t="str">
        <f t="shared" si="6"/>
        <v>Sc2O3-Sc</v>
      </c>
      <c r="D204" s="6">
        <v>-1092.9238294327599</v>
      </c>
      <c r="E204" s="6">
        <v>-146.08185626929901</v>
      </c>
      <c r="F204" s="6">
        <v>97.883554401670395</v>
      </c>
      <c r="G204" s="5" t="s">
        <v>2</v>
      </c>
      <c r="J204" s="3" t="s">
        <v>166</v>
      </c>
      <c r="K204" s="3" t="s">
        <v>167</v>
      </c>
      <c r="L204" s="3" t="str">
        <f t="shared" si="7"/>
        <v>Sc2O3-Sc</v>
      </c>
      <c r="M204" s="4">
        <v>-1044.3411473220599</v>
      </c>
      <c r="N204" s="4">
        <v>-146.08184151169201</v>
      </c>
      <c r="O204" s="4">
        <v>81.689336869840005</v>
      </c>
      <c r="P204" s="3" t="s">
        <v>2</v>
      </c>
    </row>
    <row r="205" spans="1:16" x14ac:dyDescent="0.2">
      <c r="A205" s="5" t="s">
        <v>168</v>
      </c>
      <c r="B205" s="5" t="s">
        <v>169</v>
      </c>
      <c r="C205" s="3" t="str">
        <f t="shared" si="6"/>
        <v>Se2O5-SeO2</v>
      </c>
      <c r="D205" s="6">
        <v>-897.056669179153</v>
      </c>
      <c r="E205" s="6">
        <v>-388.82026971387899</v>
      </c>
      <c r="F205" s="6">
        <v>-49.620354811657101</v>
      </c>
      <c r="G205" s="5" t="s">
        <v>2</v>
      </c>
      <c r="J205" s="3" t="s">
        <v>168</v>
      </c>
      <c r="K205" s="3" t="s">
        <v>169</v>
      </c>
      <c r="L205" s="3" t="str">
        <f t="shared" si="7"/>
        <v>Se2O5-SeO2</v>
      </c>
      <c r="M205" s="4">
        <v>-816.08702170289496</v>
      </c>
      <c r="N205" s="4">
        <v>-356.43243099778999</v>
      </c>
      <c r="O205" s="4">
        <v>-65.814324855738107</v>
      </c>
      <c r="P205" s="3" t="s">
        <v>2</v>
      </c>
    </row>
    <row r="206" spans="1:16" x14ac:dyDescent="0.2">
      <c r="A206" s="5" t="s">
        <v>168</v>
      </c>
      <c r="B206" s="5" t="s">
        <v>170</v>
      </c>
      <c r="C206" s="3" t="str">
        <f t="shared" si="6"/>
        <v>Se2O5-Se</v>
      </c>
      <c r="D206" s="6">
        <v>-897.056669179153</v>
      </c>
      <c r="E206" s="6">
        <v>-80.463542974447506</v>
      </c>
      <c r="F206" s="6">
        <v>-21.810567917000899</v>
      </c>
      <c r="G206" s="5" t="s">
        <v>2</v>
      </c>
      <c r="J206" s="3" t="s">
        <v>168</v>
      </c>
      <c r="K206" s="3" t="s">
        <v>170</v>
      </c>
      <c r="L206" s="3" t="str">
        <f t="shared" si="7"/>
        <v>Se2O5-Se</v>
      </c>
      <c r="M206" s="4">
        <v>-816.08702170289496</v>
      </c>
      <c r="N206" s="4">
        <v>-80.463529402205495</v>
      </c>
      <c r="O206" s="4">
        <v>-38.004491983355699</v>
      </c>
      <c r="P206" s="3" t="s">
        <v>2</v>
      </c>
    </row>
    <row r="207" spans="1:16" x14ac:dyDescent="0.2">
      <c r="A207" s="5" t="s">
        <v>169</v>
      </c>
      <c r="B207" s="5" t="s">
        <v>170</v>
      </c>
      <c r="C207" s="3" t="str">
        <f t="shared" si="6"/>
        <v>SeO2-Se</v>
      </c>
      <c r="D207" s="6">
        <v>-388.82026971387899</v>
      </c>
      <c r="E207" s="6">
        <v>-80.463542974447506</v>
      </c>
      <c r="F207" s="6">
        <v>-14.858121193336901</v>
      </c>
      <c r="G207" s="5" t="s">
        <v>2</v>
      </c>
      <c r="J207" s="3" t="s">
        <v>169</v>
      </c>
      <c r="K207" s="3" t="s">
        <v>170</v>
      </c>
      <c r="L207" s="3" t="str">
        <f t="shared" si="7"/>
        <v>SeO2-Se</v>
      </c>
      <c r="M207" s="4">
        <v>-356.43243099778999</v>
      </c>
      <c r="N207" s="4">
        <v>-80.463529402205495</v>
      </c>
      <c r="O207" s="4">
        <v>-31.052033765260202</v>
      </c>
      <c r="P207" s="3" t="s">
        <v>2</v>
      </c>
    </row>
    <row r="208" spans="1:16" x14ac:dyDescent="0.2">
      <c r="A208" s="5" t="s">
        <v>171</v>
      </c>
      <c r="B208" s="5" t="s">
        <v>172</v>
      </c>
      <c r="C208" s="3" t="str">
        <f t="shared" si="6"/>
        <v>SiO2-Si</v>
      </c>
      <c r="D208" s="6">
        <v>-579.94078422417999</v>
      </c>
      <c r="E208" s="6">
        <v>-125.101843495176</v>
      </c>
      <c r="F208" s="6">
        <v>58.382985801449301</v>
      </c>
      <c r="G208" s="5" t="s">
        <v>2</v>
      </c>
      <c r="J208" s="3" t="s">
        <v>171</v>
      </c>
      <c r="K208" s="3" t="s">
        <v>172</v>
      </c>
      <c r="L208" s="3" t="str">
        <f t="shared" si="7"/>
        <v>SiO2-Si</v>
      </c>
      <c r="M208" s="4">
        <v>-547.55287768651397</v>
      </c>
      <c r="N208" s="4">
        <v>-125.102223734128</v>
      </c>
      <c r="O208" s="4">
        <v>42.188842413140101</v>
      </c>
      <c r="P208" s="3" t="s">
        <v>2</v>
      </c>
    </row>
    <row r="209" spans="1:16" x14ac:dyDescent="0.2">
      <c r="A209" s="5" t="s">
        <v>173</v>
      </c>
      <c r="B209" s="5" t="s">
        <v>174</v>
      </c>
      <c r="C209" s="3" t="str">
        <f t="shared" si="6"/>
        <v>Sm2O3-Sm</v>
      </c>
      <c r="D209" s="6">
        <v>-1006.19868018386</v>
      </c>
      <c r="E209" s="6">
        <v>-108.753182664432</v>
      </c>
      <c r="F209" s="6">
        <v>93.860953721947695</v>
      </c>
      <c r="G209" s="5" t="s">
        <v>2</v>
      </c>
      <c r="J209" s="3" t="s">
        <v>173</v>
      </c>
      <c r="K209" s="3" t="s">
        <v>174</v>
      </c>
      <c r="L209" s="3" t="str">
        <f t="shared" si="7"/>
        <v>Sm2O3-Sm</v>
      </c>
      <c r="M209" s="4">
        <v>-957.61693783292401</v>
      </c>
      <c r="N209" s="4">
        <v>-108.753162084488</v>
      </c>
      <c r="O209" s="4">
        <v>77.667053324929597</v>
      </c>
      <c r="P209" s="3" t="s">
        <v>2</v>
      </c>
    </row>
    <row r="210" spans="1:16" x14ac:dyDescent="0.2">
      <c r="A210" s="5" t="s">
        <v>175</v>
      </c>
      <c r="B210" s="5" t="s">
        <v>176</v>
      </c>
      <c r="C210" s="3" t="str">
        <f t="shared" si="6"/>
        <v>Sn5O6-SnO</v>
      </c>
      <c r="D210" s="6">
        <v>-1595.8206847885599</v>
      </c>
      <c r="E210" s="6">
        <v>-282.08472854830399</v>
      </c>
      <c r="F210" s="6">
        <v>16.3605574839894</v>
      </c>
      <c r="G210" s="5" t="s">
        <v>12</v>
      </c>
      <c r="J210" s="3" t="s">
        <v>175</v>
      </c>
      <c r="K210" s="3" t="s">
        <v>176</v>
      </c>
      <c r="L210" s="3" t="str">
        <f t="shared" si="7"/>
        <v>Sn5O6-SnO</v>
      </c>
      <c r="M210" s="4">
        <v>-1498.65739660496</v>
      </c>
      <c r="N210" s="4">
        <v>-265.89066551977299</v>
      </c>
      <c r="O210" s="4">
        <v>0.16758444304335199</v>
      </c>
      <c r="P210" s="3" t="s">
        <v>12</v>
      </c>
    </row>
    <row r="211" spans="1:16" x14ac:dyDescent="0.2">
      <c r="A211" s="5" t="s">
        <v>175</v>
      </c>
      <c r="B211" s="5" t="s">
        <v>178</v>
      </c>
      <c r="C211" s="3" t="str">
        <f t="shared" si="6"/>
        <v>Sn5O6-Sn</v>
      </c>
      <c r="D211" s="6">
        <v>-1595.8206847885599</v>
      </c>
      <c r="E211" s="6">
        <v>-92.451792291660695</v>
      </c>
      <c r="F211" s="6">
        <v>19.890469325324201</v>
      </c>
      <c r="G211" s="5" t="s">
        <v>12</v>
      </c>
      <c r="J211" s="3" t="s">
        <v>175</v>
      </c>
      <c r="K211" s="3" t="s">
        <v>178</v>
      </c>
      <c r="L211" s="3" t="str">
        <f t="shared" si="7"/>
        <v>Sn5O6-Sn</v>
      </c>
      <c r="M211" s="4">
        <v>-1498.65739660496</v>
      </c>
      <c r="N211" s="4">
        <v>-92.451733376528907</v>
      </c>
      <c r="O211" s="4">
        <v>3.69663705733418</v>
      </c>
      <c r="P211" s="3" t="s">
        <v>12</v>
      </c>
    </row>
    <row r="212" spans="1:16" x14ac:dyDescent="0.2">
      <c r="A212" s="5" t="s">
        <v>176</v>
      </c>
      <c r="B212" s="5" t="s">
        <v>178</v>
      </c>
      <c r="C212" s="3" t="str">
        <f t="shared" si="6"/>
        <v>SnO-Sn</v>
      </c>
      <c r="D212" s="6">
        <v>-282.08472854830399</v>
      </c>
      <c r="E212" s="6">
        <v>-92.451792291660695</v>
      </c>
      <c r="F212" s="6">
        <v>20.596451693591298</v>
      </c>
      <c r="G212" s="5" t="s">
        <v>12</v>
      </c>
      <c r="J212" s="3" t="s">
        <v>176</v>
      </c>
      <c r="K212" s="3" t="s">
        <v>178</v>
      </c>
      <c r="L212" s="3" t="str">
        <f t="shared" si="7"/>
        <v>SnO-Sn</v>
      </c>
      <c r="M212" s="4">
        <v>-265.89066551977299</v>
      </c>
      <c r="N212" s="4">
        <v>-92.451733376528907</v>
      </c>
      <c r="O212" s="4">
        <v>4.4024475801923799</v>
      </c>
      <c r="P212" s="3" t="s">
        <v>12</v>
      </c>
    </row>
    <row r="213" spans="1:16" x14ac:dyDescent="0.2">
      <c r="A213" s="5" t="s">
        <v>177</v>
      </c>
      <c r="B213" s="5" t="s">
        <v>175</v>
      </c>
      <c r="C213" s="3" t="str">
        <f t="shared" si="6"/>
        <v>SnO2-Sn5O6</v>
      </c>
      <c r="D213" s="6">
        <v>-467.05518353558801</v>
      </c>
      <c r="E213" s="6">
        <v>-1595.8206847885599</v>
      </c>
      <c r="F213" s="6">
        <v>15.827323659291199</v>
      </c>
      <c r="G213" s="5" t="s">
        <v>12</v>
      </c>
      <c r="J213" s="3" t="s">
        <v>177</v>
      </c>
      <c r="K213" s="3" t="s">
        <v>175</v>
      </c>
      <c r="L213" s="3" t="str">
        <f t="shared" si="7"/>
        <v>SnO2-Sn5O6</v>
      </c>
      <c r="M213" s="4">
        <v>-434.66771880376302</v>
      </c>
      <c r="N213" s="4">
        <v>-1498.65739660496</v>
      </c>
      <c r="O213" s="4">
        <v>-0.36618520959009898</v>
      </c>
      <c r="P213" s="3" t="s">
        <v>12</v>
      </c>
    </row>
    <row r="214" spans="1:16" x14ac:dyDescent="0.2">
      <c r="A214" s="5" t="s">
        <v>177</v>
      </c>
      <c r="B214" s="5" t="s">
        <v>176</v>
      </c>
      <c r="C214" s="3" t="str">
        <f t="shared" si="6"/>
        <v>SnO2-SnO</v>
      </c>
      <c r="D214" s="6">
        <v>-467.05518353558801</v>
      </c>
      <c r="E214" s="6">
        <v>-282.08472854830399</v>
      </c>
      <c r="F214" s="6">
        <v>15.9339704242308</v>
      </c>
      <c r="G214" s="5" t="s">
        <v>12</v>
      </c>
      <c r="J214" s="3" t="s">
        <v>177</v>
      </c>
      <c r="K214" s="3" t="s">
        <v>176</v>
      </c>
      <c r="L214" s="3" t="str">
        <f t="shared" si="7"/>
        <v>SnO2-SnO</v>
      </c>
      <c r="M214" s="4">
        <v>-434.66771880376302</v>
      </c>
      <c r="N214" s="4">
        <v>-265.89066551977299</v>
      </c>
      <c r="O214" s="4">
        <v>-0.25943127906342001</v>
      </c>
      <c r="P214" s="3" t="s">
        <v>12</v>
      </c>
    </row>
    <row r="215" spans="1:16" x14ac:dyDescent="0.2">
      <c r="A215" s="5" t="s">
        <v>177</v>
      </c>
      <c r="B215" s="5" t="s">
        <v>178</v>
      </c>
      <c r="C215" s="3" t="str">
        <f t="shared" si="6"/>
        <v>SnO2-Sn</v>
      </c>
      <c r="D215" s="6">
        <v>-467.05518353558801</v>
      </c>
      <c r="E215" s="6">
        <v>-92.451792291660695</v>
      </c>
      <c r="F215" s="6">
        <v>18.265211058910999</v>
      </c>
      <c r="G215" s="5" t="s">
        <v>12</v>
      </c>
      <c r="J215" s="3" t="s">
        <v>177</v>
      </c>
      <c r="K215" s="3" t="s">
        <v>178</v>
      </c>
      <c r="L215" s="3" t="str">
        <f t="shared" si="7"/>
        <v>SnO2-Sn</v>
      </c>
      <c r="M215" s="4">
        <v>-434.66771880376302</v>
      </c>
      <c r="N215" s="4">
        <v>-92.451733376528907</v>
      </c>
      <c r="O215" s="4">
        <v>2.0715081505644801</v>
      </c>
      <c r="P215" s="3" t="s">
        <v>12</v>
      </c>
    </row>
    <row r="216" spans="1:16" x14ac:dyDescent="0.2">
      <c r="A216" s="5" t="s">
        <v>180</v>
      </c>
      <c r="B216" s="5" t="s">
        <v>181</v>
      </c>
      <c r="C216" s="3" t="str">
        <f t="shared" si="6"/>
        <v>SrO-Sr</v>
      </c>
      <c r="D216" s="6">
        <v>-295.31123327681598</v>
      </c>
      <c r="E216" s="6">
        <v>-38.877069337990697</v>
      </c>
      <c r="F216" s="6">
        <v>87.397679375773393</v>
      </c>
      <c r="G216" s="5" t="s">
        <v>2</v>
      </c>
      <c r="J216" s="3" t="s">
        <v>180</v>
      </c>
      <c r="K216" s="3" t="s">
        <v>181</v>
      </c>
      <c r="L216" s="3" t="str">
        <f t="shared" si="7"/>
        <v>SrO-Sr</v>
      </c>
      <c r="M216" s="4">
        <v>-279.11721463639901</v>
      </c>
      <c r="N216" s="4">
        <v>-38.876262973153899</v>
      </c>
      <c r="O216" s="4">
        <v>71.204467100192403</v>
      </c>
      <c r="P216" s="3" t="s">
        <v>2</v>
      </c>
    </row>
    <row r="217" spans="1:16" x14ac:dyDescent="0.2">
      <c r="A217" s="5" t="s">
        <v>179</v>
      </c>
      <c r="B217" s="5" t="s">
        <v>180</v>
      </c>
      <c r="C217" s="3" t="str">
        <f t="shared" si="6"/>
        <v>SrO2-SrO</v>
      </c>
      <c r="D217" s="6">
        <v>-419.12985677871899</v>
      </c>
      <c r="E217" s="6">
        <v>-295.31123327681598</v>
      </c>
      <c r="F217" s="6">
        <v>-45.217861061149499</v>
      </c>
      <c r="G217" s="5" t="s">
        <v>2</v>
      </c>
      <c r="J217" s="3" t="s">
        <v>179</v>
      </c>
      <c r="K217" s="3" t="s">
        <v>181</v>
      </c>
      <c r="L217" s="3" t="str">
        <f t="shared" si="7"/>
        <v>SrO2-Sr</v>
      </c>
      <c r="M217" s="4">
        <v>-397.62801043083601</v>
      </c>
      <c r="N217" s="4">
        <v>-38.876262973153899</v>
      </c>
      <c r="O217" s="4">
        <v>10.339389165788701</v>
      </c>
      <c r="P217" s="3" t="s">
        <v>12</v>
      </c>
    </row>
    <row r="218" spans="1:16" x14ac:dyDescent="0.2">
      <c r="A218" s="5" t="s">
        <v>179</v>
      </c>
      <c r="B218" s="5" t="s">
        <v>181</v>
      </c>
      <c r="C218" s="3" t="str">
        <f t="shared" si="6"/>
        <v>SrO2-Sr</v>
      </c>
      <c r="D218" s="6">
        <v>-419.12985677871899</v>
      </c>
      <c r="E218" s="6">
        <v>-38.877069337990697</v>
      </c>
      <c r="F218" s="6">
        <v>21.089909157311901</v>
      </c>
      <c r="G218" s="5" t="s">
        <v>12</v>
      </c>
      <c r="J218" s="3" t="s">
        <v>179</v>
      </c>
      <c r="K218" s="3" t="s">
        <v>180</v>
      </c>
      <c r="L218" s="3" t="str">
        <f t="shared" si="7"/>
        <v>SrO2-SrO</v>
      </c>
      <c r="M218" s="4">
        <v>-397.62801043083601</v>
      </c>
      <c r="N218" s="4">
        <v>-279.11721463639901</v>
      </c>
      <c r="O218" s="4">
        <v>-50.525688768614998</v>
      </c>
      <c r="P218" s="3" t="s">
        <v>2</v>
      </c>
    </row>
    <row r="219" spans="1:16" x14ac:dyDescent="0.2">
      <c r="A219" s="5" t="s">
        <v>182</v>
      </c>
      <c r="B219" s="5" t="s">
        <v>183</v>
      </c>
      <c r="C219" s="3" t="str">
        <f t="shared" si="6"/>
        <v>Ta2O5-Ta</v>
      </c>
      <c r="D219" s="6">
        <v>-1657.31032710775</v>
      </c>
      <c r="E219" s="6">
        <v>-273.37312902523598</v>
      </c>
      <c r="F219" s="6">
        <v>53.076329248403603</v>
      </c>
      <c r="G219" s="5" t="s">
        <v>2</v>
      </c>
      <c r="J219" s="3" t="s">
        <v>182</v>
      </c>
      <c r="K219" s="3" t="s">
        <v>183</v>
      </c>
      <c r="L219" s="3" t="str">
        <f t="shared" si="7"/>
        <v>Ta2O5-Ta</v>
      </c>
      <c r="M219" s="4">
        <v>-1576.3406286716299</v>
      </c>
      <c r="N219" s="4">
        <v>-273.37417105060001</v>
      </c>
      <c r="O219" s="4">
        <v>36.881972751034603</v>
      </c>
      <c r="P219" s="3" t="s">
        <v>2</v>
      </c>
    </row>
    <row r="220" spans="1:16" x14ac:dyDescent="0.2">
      <c r="A220" s="5" t="s">
        <v>184</v>
      </c>
      <c r="B220" s="5" t="s">
        <v>185</v>
      </c>
      <c r="C220" s="3" t="str">
        <f t="shared" si="6"/>
        <v>Tb2O3-Tb</v>
      </c>
      <c r="D220" s="6">
        <v>-1016.33386990162</v>
      </c>
      <c r="E220" s="6">
        <v>-106.75514111156301</v>
      </c>
      <c r="F220" s="6">
        <v>98.571377996447694</v>
      </c>
      <c r="G220" s="5" t="s">
        <v>2</v>
      </c>
      <c r="J220" s="3" t="s">
        <v>184</v>
      </c>
      <c r="K220" s="3" t="s">
        <v>185</v>
      </c>
      <c r="L220" s="3" t="str">
        <f t="shared" si="7"/>
        <v>Tb2O3-Tb</v>
      </c>
      <c r="M220" s="4">
        <v>-967.75194890294301</v>
      </c>
      <c r="N220" s="4">
        <v>-106.75508269603699</v>
      </c>
      <c r="O220" s="4">
        <v>82.377443273903296</v>
      </c>
      <c r="P220" s="3" t="s">
        <v>2</v>
      </c>
    </row>
    <row r="221" spans="1:16" x14ac:dyDescent="0.2">
      <c r="A221" s="5" t="s">
        <v>186</v>
      </c>
      <c r="B221" s="5" t="s">
        <v>187</v>
      </c>
      <c r="C221" s="3" t="str">
        <f t="shared" si="6"/>
        <v>Tc2O7-TcO2</v>
      </c>
      <c r="D221" s="6">
        <v>-1651.6223074879699</v>
      </c>
      <c r="E221" s="6">
        <v>-597.898081798514</v>
      </c>
      <c r="F221" s="6">
        <v>-17.094436599404101</v>
      </c>
      <c r="G221" s="5" t="s">
        <v>2</v>
      </c>
      <c r="J221" s="3" t="s">
        <v>186</v>
      </c>
      <c r="K221" s="3" t="s">
        <v>187</v>
      </c>
      <c r="L221" s="3" t="str">
        <f t="shared" si="7"/>
        <v>Tc2O7-TcO2</v>
      </c>
      <c r="M221" s="4">
        <v>-1538.2645066300199</v>
      </c>
      <c r="N221" s="4">
        <v>-565.51039224377905</v>
      </c>
      <c r="O221" s="4">
        <v>-33.288577182231101</v>
      </c>
      <c r="P221" s="3" t="s">
        <v>2</v>
      </c>
    </row>
    <row r="222" spans="1:16" x14ac:dyDescent="0.2">
      <c r="A222" s="5" t="s">
        <v>186</v>
      </c>
      <c r="B222" s="5" t="s">
        <v>188</v>
      </c>
      <c r="C222" s="3" t="str">
        <f t="shared" si="6"/>
        <v>Tc2O7-Tc</v>
      </c>
      <c r="D222" s="6">
        <v>-1651.6223074879699</v>
      </c>
      <c r="E222" s="6">
        <v>-238.85416532477799</v>
      </c>
      <c r="F222" s="6">
        <v>-1.3344878718501401</v>
      </c>
      <c r="G222" s="5" t="s">
        <v>12</v>
      </c>
      <c r="J222" s="3" t="s">
        <v>186</v>
      </c>
      <c r="K222" s="3" t="s">
        <v>188</v>
      </c>
      <c r="L222" s="3" t="str">
        <f t="shared" si="7"/>
        <v>Tc2O7-Tc</v>
      </c>
      <c r="M222" s="4">
        <v>-1538.2645066300199</v>
      </c>
      <c r="N222" s="4">
        <v>-238.85363174507199</v>
      </c>
      <c r="O222" s="4">
        <v>-17.5283069716412</v>
      </c>
      <c r="P222" s="3" t="s">
        <v>2</v>
      </c>
    </row>
    <row r="223" spans="1:16" x14ac:dyDescent="0.2">
      <c r="A223" s="5" t="s">
        <v>187</v>
      </c>
      <c r="B223" s="5" t="s">
        <v>188</v>
      </c>
      <c r="C223" s="3" t="str">
        <f t="shared" si="6"/>
        <v>TcO2-Tc</v>
      </c>
      <c r="D223" s="6">
        <v>-597.898081798514</v>
      </c>
      <c r="E223" s="6">
        <v>-238.85416532477799</v>
      </c>
      <c r="F223" s="6">
        <v>10.485473673815299</v>
      </c>
      <c r="G223" s="5" t="s">
        <v>12</v>
      </c>
      <c r="J223" s="3" t="s">
        <v>187</v>
      </c>
      <c r="K223" s="3" t="s">
        <v>188</v>
      </c>
      <c r="L223" s="3" t="str">
        <f t="shared" si="7"/>
        <v>TcO2-Tc</v>
      </c>
      <c r="M223" s="4">
        <v>-565.51039224377905</v>
      </c>
      <c r="N223" s="4">
        <v>-238.85363174507199</v>
      </c>
      <c r="O223" s="4">
        <v>-5.7081043136989802</v>
      </c>
      <c r="P223" s="3" t="s">
        <v>2</v>
      </c>
    </row>
    <row r="224" spans="1:16" x14ac:dyDescent="0.2">
      <c r="A224" s="5" t="s">
        <v>189</v>
      </c>
      <c r="B224" s="5" t="s">
        <v>190</v>
      </c>
      <c r="C224" s="3" t="str">
        <f t="shared" si="6"/>
        <v>Te2O5-TeO2</v>
      </c>
      <c r="D224" s="6">
        <v>-945.41031240277903</v>
      </c>
      <c r="E224" s="6">
        <v>-404.484085373011</v>
      </c>
      <c r="F224" s="6">
        <v>-32.594342906295999</v>
      </c>
      <c r="G224" s="5" t="s">
        <v>2</v>
      </c>
      <c r="J224" s="3" t="s">
        <v>189</v>
      </c>
      <c r="K224" s="3" t="s">
        <v>190</v>
      </c>
      <c r="L224" s="3" t="str">
        <f t="shared" si="7"/>
        <v>Te2O5-TeO2</v>
      </c>
      <c r="M224" s="4">
        <v>-864.44029667812401</v>
      </c>
      <c r="N224" s="4">
        <v>-372.09621056996298</v>
      </c>
      <c r="O224" s="4">
        <v>-48.788609024855198</v>
      </c>
      <c r="P224" s="3" t="s">
        <v>2</v>
      </c>
    </row>
    <row r="225" spans="1:16" x14ac:dyDescent="0.2">
      <c r="A225" s="5" t="s">
        <v>189</v>
      </c>
      <c r="B225" s="5" t="s">
        <v>192</v>
      </c>
      <c r="C225" s="3" t="str">
        <f t="shared" si="6"/>
        <v>Te2O5-Te</v>
      </c>
      <c r="D225" s="6">
        <v>-945.41031240277903</v>
      </c>
      <c r="E225" s="6">
        <v>-72.459847382978595</v>
      </c>
      <c r="F225" s="6">
        <v>-8.9383610356882404</v>
      </c>
      <c r="G225" s="5" t="s">
        <v>2</v>
      </c>
      <c r="J225" s="3" t="s">
        <v>189</v>
      </c>
      <c r="K225" s="3" t="s">
        <v>192</v>
      </c>
      <c r="L225" s="3" t="str">
        <f t="shared" si="7"/>
        <v>Te2O5-Te</v>
      </c>
      <c r="M225" s="4">
        <v>-864.44029667812401</v>
      </c>
      <c r="N225" s="4">
        <v>-72.460196262017206</v>
      </c>
      <c r="O225" s="4">
        <v>-25.132503732234699</v>
      </c>
      <c r="P225" s="3" t="s">
        <v>2</v>
      </c>
    </row>
    <row r="226" spans="1:16" x14ac:dyDescent="0.2">
      <c r="A226" s="5" t="s">
        <v>190</v>
      </c>
      <c r="B226" s="5" t="s">
        <v>192</v>
      </c>
      <c r="C226" s="3" t="str">
        <f t="shared" si="6"/>
        <v>TeO2-Te</v>
      </c>
      <c r="D226" s="6">
        <v>-404.484085373011</v>
      </c>
      <c r="E226" s="6">
        <v>-72.459847382978595</v>
      </c>
      <c r="F226" s="6">
        <v>-3.0243655680363002</v>
      </c>
      <c r="G226" s="5" t="s">
        <v>12</v>
      </c>
      <c r="J226" s="3" t="s">
        <v>190</v>
      </c>
      <c r="K226" s="3" t="s">
        <v>192</v>
      </c>
      <c r="L226" s="3" t="str">
        <f t="shared" si="7"/>
        <v>TeO2-Te</v>
      </c>
      <c r="M226" s="4">
        <v>-372.09621056996298</v>
      </c>
      <c r="N226" s="4">
        <v>-72.460196262017206</v>
      </c>
      <c r="O226" s="4">
        <v>-19.218477409079501</v>
      </c>
      <c r="P226" s="3" t="s">
        <v>2</v>
      </c>
    </row>
    <row r="227" spans="1:16" x14ac:dyDescent="0.2">
      <c r="A227" s="5" t="s">
        <v>191</v>
      </c>
      <c r="B227" s="5" t="s">
        <v>190</v>
      </c>
      <c r="C227" s="3" t="str">
        <f t="shared" si="6"/>
        <v>TeO3-TeO2</v>
      </c>
      <c r="D227" s="6">
        <v>-539.24178461272095</v>
      </c>
      <c r="E227" s="6">
        <v>-404.484085373011</v>
      </c>
      <c r="F227" s="6">
        <v>-34.278785323342397</v>
      </c>
      <c r="G227" s="5" t="s">
        <v>2</v>
      </c>
      <c r="J227" s="3" t="s">
        <v>191</v>
      </c>
      <c r="K227" s="3" t="s">
        <v>190</v>
      </c>
      <c r="L227" s="3" t="str">
        <f t="shared" si="7"/>
        <v>TeO3-TeO2</v>
      </c>
      <c r="M227" s="4">
        <v>-488.78565241581401</v>
      </c>
      <c r="N227" s="4">
        <v>-372.09621056996298</v>
      </c>
      <c r="O227" s="4">
        <v>-52.347042717201099</v>
      </c>
      <c r="P227" s="3" t="s">
        <v>2</v>
      </c>
    </row>
    <row r="228" spans="1:16" x14ac:dyDescent="0.2">
      <c r="A228" s="5" t="s">
        <v>191</v>
      </c>
      <c r="B228" s="5" t="s">
        <v>189</v>
      </c>
      <c r="C228" s="3" t="str">
        <f t="shared" si="6"/>
        <v>TeO3-Te2O5</v>
      </c>
      <c r="D228" s="6">
        <v>-539.24178461272095</v>
      </c>
      <c r="E228" s="6">
        <v>-945.41031240277903</v>
      </c>
      <c r="F228" s="6">
        <v>-35.963227740388902</v>
      </c>
      <c r="G228" s="5" t="s">
        <v>2</v>
      </c>
      <c r="J228" s="3" t="s">
        <v>191</v>
      </c>
      <c r="K228" s="3" t="s">
        <v>189</v>
      </c>
      <c r="L228" s="3" t="str">
        <f t="shared" si="7"/>
        <v>TeO3-Te2O5</v>
      </c>
      <c r="M228" s="4">
        <v>-488.78565241581401</v>
      </c>
      <c r="N228" s="4">
        <v>-864.44029667812401</v>
      </c>
      <c r="O228" s="4">
        <v>-55.9054764095469</v>
      </c>
      <c r="P228" s="3" t="s">
        <v>2</v>
      </c>
    </row>
    <row r="229" spans="1:16" x14ac:dyDescent="0.2">
      <c r="A229" s="5" t="s">
        <v>191</v>
      </c>
      <c r="B229" s="5" t="s">
        <v>192</v>
      </c>
      <c r="C229" s="3" t="str">
        <f t="shared" si="6"/>
        <v>TeO3-Te</v>
      </c>
      <c r="D229" s="6">
        <v>-539.24178461272095</v>
      </c>
      <c r="E229" s="6">
        <v>-72.459847382978595</v>
      </c>
      <c r="F229" s="6">
        <v>-13.442505486471701</v>
      </c>
      <c r="G229" s="5" t="s">
        <v>2</v>
      </c>
      <c r="J229" s="3" t="s">
        <v>191</v>
      </c>
      <c r="K229" s="3" t="s">
        <v>192</v>
      </c>
      <c r="L229" s="3" t="str">
        <f t="shared" si="7"/>
        <v>TeO3-Te</v>
      </c>
      <c r="M229" s="4">
        <v>-488.78565241581401</v>
      </c>
      <c r="N229" s="4">
        <v>-72.460196262017206</v>
      </c>
      <c r="O229" s="4">
        <v>-30.261332511786701</v>
      </c>
      <c r="P229" s="3" t="s">
        <v>2</v>
      </c>
    </row>
    <row r="230" spans="1:16" x14ac:dyDescent="0.2">
      <c r="A230" s="5" t="s">
        <v>193</v>
      </c>
      <c r="B230" s="5" t="s">
        <v>194</v>
      </c>
      <c r="C230" s="3" t="str">
        <f t="shared" si="6"/>
        <v>ThO2-Th</v>
      </c>
      <c r="D230" s="6">
        <v>-701.97091265459596</v>
      </c>
      <c r="E230" s="6">
        <v>-170.890776139254</v>
      </c>
      <c r="F230" s="6">
        <v>96.5035836946183</v>
      </c>
      <c r="G230" s="5" t="s">
        <v>2</v>
      </c>
      <c r="J230" s="3" t="s">
        <v>193</v>
      </c>
      <c r="K230" s="3" t="s">
        <v>194</v>
      </c>
      <c r="L230" s="3" t="str">
        <f t="shared" si="7"/>
        <v>ThO2-Th</v>
      </c>
      <c r="M230" s="4">
        <v>-669.58301926042304</v>
      </c>
      <c r="N230" s="4">
        <v>-170.89082271794899</v>
      </c>
      <c r="O230" s="4">
        <v>80.309613708184102</v>
      </c>
      <c r="P230" s="3" t="s">
        <v>2</v>
      </c>
    </row>
    <row r="231" spans="1:16" x14ac:dyDescent="0.2">
      <c r="A231" s="5" t="s">
        <v>198</v>
      </c>
      <c r="B231" s="5" t="s">
        <v>196</v>
      </c>
      <c r="C231" s="3" t="str">
        <f t="shared" si="6"/>
        <v>Ti2O-Ti6O</v>
      </c>
      <c r="D231" s="6">
        <v>-619.34906974537</v>
      </c>
      <c r="E231" s="6">
        <v>-1354.6894669150699</v>
      </c>
      <c r="F231" s="6">
        <v>82.642386597465503</v>
      </c>
      <c r="G231" s="5" t="s">
        <v>2</v>
      </c>
      <c r="J231" s="3" t="s">
        <v>198</v>
      </c>
      <c r="K231" s="3" t="s">
        <v>196</v>
      </c>
      <c r="L231" s="3" t="str">
        <f t="shared" si="7"/>
        <v>Ti2O-Ti6O</v>
      </c>
      <c r="M231" s="4">
        <v>-603.15614777957796</v>
      </c>
      <c r="N231" s="4">
        <v>-1338.4954603804999</v>
      </c>
      <c r="O231" s="4">
        <v>66.450006916060801</v>
      </c>
      <c r="P231" s="3" t="s">
        <v>2</v>
      </c>
    </row>
    <row r="232" spans="1:16" x14ac:dyDescent="0.2">
      <c r="A232" s="5" t="s">
        <v>198</v>
      </c>
      <c r="B232" s="5" t="s">
        <v>199</v>
      </c>
      <c r="C232" s="3" t="str">
        <f t="shared" si="6"/>
        <v>Ti2O-Ti3O</v>
      </c>
      <c r="D232" s="6">
        <v>-619.34906974537</v>
      </c>
      <c r="E232" s="6">
        <v>-805.45343925501197</v>
      </c>
      <c r="F232" s="6">
        <v>78.103846163034802</v>
      </c>
      <c r="G232" s="5" t="s">
        <v>2</v>
      </c>
      <c r="J232" s="3" t="s">
        <v>198</v>
      </c>
      <c r="K232" s="3" t="s">
        <v>199</v>
      </c>
      <c r="L232" s="3" t="str">
        <f t="shared" si="7"/>
        <v>Ti2O-Ti3O</v>
      </c>
      <c r="M232" s="4">
        <v>-603.15614777957796</v>
      </c>
      <c r="N232" s="4">
        <v>-789.25939571113395</v>
      </c>
      <c r="O232" s="4">
        <v>61.913167353413598</v>
      </c>
      <c r="P232" s="3" t="s">
        <v>2</v>
      </c>
    </row>
    <row r="233" spans="1:16" x14ac:dyDescent="0.2">
      <c r="A233" s="5" t="s">
        <v>198</v>
      </c>
      <c r="B233" s="5" t="s">
        <v>202</v>
      </c>
      <c r="C233" s="3" t="str">
        <f t="shared" si="6"/>
        <v>Ti2O-Ti</v>
      </c>
      <c r="D233" s="6">
        <v>-619.34906974537</v>
      </c>
      <c r="E233" s="6">
        <v>-182.09810211824299</v>
      </c>
      <c r="F233" s="6">
        <v>86.116380945832105</v>
      </c>
      <c r="G233" s="5" t="s">
        <v>2</v>
      </c>
      <c r="J233" s="3" t="s">
        <v>198</v>
      </c>
      <c r="K233" s="3" t="s">
        <v>202</v>
      </c>
      <c r="L233" s="3" t="str">
        <f t="shared" si="7"/>
        <v>Ti2O-Ti</v>
      </c>
      <c r="M233" s="4">
        <v>-603.15614777957796</v>
      </c>
      <c r="N233" s="4">
        <v>-182.09796422685801</v>
      </c>
      <c r="O233" s="4">
        <v>69.923734762808905</v>
      </c>
      <c r="P233" s="3" t="s">
        <v>2</v>
      </c>
    </row>
    <row r="234" spans="1:16" x14ac:dyDescent="0.2">
      <c r="A234" s="5" t="s">
        <v>201</v>
      </c>
      <c r="B234" s="5" t="s">
        <v>196</v>
      </c>
      <c r="C234" s="3" t="str">
        <f t="shared" si="6"/>
        <v>Ti2O3-Ti6O</v>
      </c>
      <c r="D234" s="6">
        <v>-1088.2627893358999</v>
      </c>
      <c r="E234" s="6">
        <v>-1354.6894669150699</v>
      </c>
      <c r="F234" s="6">
        <v>69.725878073527795</v>
      </c>
      <c r="G234" s="5" t="s">
        <v>2</v>
      </c>
      <c r="J234" s="3" t="s">
        <v>201</v>
      </c>
      <c r="K234" s="3" t="s">
        <v>196</v>
      </c>
      <c r="L234" s="3" t="str">
        <f t="shared" si="7"/>
        <v>Ti2O3-Ti6O</v>
      </c>
      <c r="M234" s="4">
        <v>-1039.6781372288599</v>
      </c>
      <c r="N234" s="4">
        <v>-1338.4954603804999</v>
      </c>
      <c r="O234" s="4">
        <v>53.5308843502089</v>
      </c>
      <c r="P234" s="3" t="s">
        <v>2</v>
      </c>
    </row>
    <row r="235" spans="1:16" x14ac:dyDescent="0.2">
      <c r="A235" s="5" t="s">
        <v>201</v>
      </c>
      <c r="B235" s="5" t="s">
        <v>197</v>
      </c>
      <c r="C235" s="3" t="str">
        <f t="shared" si="6"/>
        <v>Ti2O3-TiO</v>
      </c>
      <c r="D235" s="6">
        <v>-1088.2627893358999</v>
      </c>
      <c r="E235" s="6">
        <v>-430.60005262155897</v>
      </c>
      <c r="F235" s="6">
        <v>58.026199529734598</v>
      </c>
      <c r="G235" s="5" t="s">
        <v>2</v>
      </c>
      <c r="J235" s="3" t="s">
        <v>201</v>
      </c>
      <c r="K235" s="3" t="s">
        <v>197</v>
      </c>
      <c r="L235" s="3" t="str">
        <f t="shared" si="7"/>
        <v>Ti2O3-TiO</v>
      </c>
      <c r="M235" s="4">
        <v>-1039.6781372288599</v>
      </c>
      <c r="N235" s="4">
        <v>-414.406105617023</v>
      </c>
      <c r="O235" s="4">
        <v>41.829441431768103</v>
      </c>
      <c r="P235" s="3" t="s">
        <v>2</v>
      </c>
    </row>
    <row r="236" spans="1:16" x14ac:dyDescent="0.2">
      <c r="A236" s="5" t="s">
        <v>201</v>
      </c>
      <c r="B236" s="5" t="s">
        <v>198</v>
      </c>
      <c r="C236" s="3" t="str">
        <f t="shared" si="6"/>
        <v>Ti2O3-Ti2O</v>
      </c>
      <c r="D236" s="6">
        <v>-1088.2627893358999</v>
      </c>
      <c r="E236" s="6">
        <v>-619.34906974537</v>
      </c>
      <c r="F236" s="6">
        <v>65.420375232215306</v>
      </c>
      <c r="G236" s="5" t="s">
        <v>2</v>
      </c>
      <c r="J236" s="3" t="s">
        <v>201</v>
      </c>
      <c r="K236" s="3" t="s">
        <v>198</v>
      </c>
      <c r="L236" s="3" t="str">
        <f t="shared" si="7"/>
        <v>Ti2O3-Ti2O</v>
      </c>
      <c r="M236" s="4">
        <v>-1039.6781372288599</v>
      </c>
      <c r="N236" s="4">
        <v>-603.15614777957796</v>
      </c>
      <c r="O236" s="4">
        <v>49.224510161591702</v>
      </c>
      <c r="P236" s="3" t="s">
        <v>2</v>
      </c>
    </row>
    <row r="237" spans="1:16" x14ac:dyDescent="0.2">
      <c r="A237" s="5" t="s">
        <v>201</v>
      </c>
      <c r="B237" s="5" t="s">
        <v>199</v>
      </c>
      <c r="C237" s="3" t="str">
        <f t="shared" si="6"/>
        <v>Ti2O3-Ti3O</v>
      </c>
      <c r="D237" s="6">
        <v>-1088.2627893358999</v>
      </c>
      <c r="E237" s="6">
        <v>-805.45343925501197</v>
      </c>
      <c r="F237" s="6">
        <v>67.232299650903798</v>
      </c>
      <c r="G237" s="5" t="s">
        <v>2</v>
      </c>
      <c r="J237" s="3" t="s">
        <v>201</v>
      </c>
      <c r="K237" s="3" t="s">
        <v>199</v>
      </c>
      <c r="L237" s="3" t="str">
        <f t="shared" si="7"/>
        <v>Ti2O3-Ti3O</v>
      </c>
      <c r="M237" s="4">
        <v>-1039.6781372288599</v>
      </c>
      <c r="N237" s="4">
        <v>-789.25939571113395</v>
      </c>
      <c r="O237" s="4">
        <v>51.037175474709002</v>
      </c>
      <c r="P237" s="3" t="s">
        <v>2</v>
      </c>
    </row>
    <row r="238" spans="1:16" x14ac:dyDescent="0.2">
      <c r="A238" s="5" t="s">
        <v>201</v>
      </c>
      <c r="B238" s="5" t="s">
        <v>202</v>
      </c>
      <c r="C238" s="3" t="str">
        <f t="shared" si="6"/>
        <v>Ti2O3-Ti</v>
      </c>
      <c r="D238" s="6">
        <v>-1088.2627893358999</v>
      </c>
      <c r="E238" s="6">
        <v>-182.09810211824299</v>
      </c>
      <c r="F238" s="6">
        <v>72.319043803420897</v>
      </c>
      <c r="G238" s="5" t="s">
        <v>2</v>
      </c>
      <c r="J238" s="3" t="s">
        <v>201</v>
      </c>
      <c r="K238" s="3" t="s">
        <v>202</v>
      </c>
      <c r="L238" s="3" t="str">
        <f t="shared" si="7"/>
        <v>Ti2O3-Ti</v>
      </c>
      <c r="M238" s="4">
        <v>-1039.6781372288599</v>
      </c>
      <c r="N238" s="4">
        <v>-182.09796422685801</v>
      </c>
      <c r="O238" s="4">
        <v>56.124251695330699</v>
      </c>
      <c r="P238" s="3" t="s">
        <v>2</v>
      </c>
    </row>
    <row r="239" spans="1:16" x14ac:dyDescent="0.2">
      <c r="A239" s="5" t="s">
        <v>199</v>
      </c>
      <c r="B239" s="5" t="s">
        <v>196</v>
      </c>
      <c r="C239" s="3" t="str">
        <f t="shared" si="6"/>
        <v>Ti3O-Ti6O</v>
      </c>
      <c r="D239" s="6">
        <v>-805.45343925501197</v>
      </c>
      <c r="E239" s="6">
        <v>-1354.6894669150699</v>
      </c>
      <c r="F239" s="6">
        <v>87.180927031896303</v>
      </c>
      <c r="G239" s="5" t="s">
        <v>2</v>
      </c>
      <c r="J239" s="3" t="s">
        <v>199</v>
      </c>
      <c r="K239" s="3" t="s">
        <v>196</v>
      </c>
      <c r="L239" s="3" t="str">
        <f t="shared" si="7"/>
        <v>Ti3O-Ti6O</v>
      </c>
      <c r="M239" s="4">
        <v>-789.25939571113395</v>
      </c>
      <c r="N239" s="4">
        <v>-1338.4954603804999</v>
      </c>
      <c r="O239" s="4">
        <v>70.986846478708003</v>
      </c>
      <c r="P239" s="3" t="s">
        <v>2</v>
      </c>
    </row>
    <row r="240" spans="1:16" x14ac:dyDescent="0.2">
      <c r="A240" s="5" t="s">
        <v>199</v>
      </c>
      <c r="B240" s="5" t="s">
        <v>202</v>
      </c>
      <c r="C240" s="3" t="str">
        <f t="shared" si="6"/>
        <v>Ti3O-Ti</v>
      </c>
      <c r="D240" s="6">
        <v>-805.45343925501197</v>
      </c>
      <c r="E240" s="6">
        <v>-182.09810211824299</v>
      </c>
      <c r="F240" s="6">
        <v>90.1226483372308</v>
      </c>
      <c r="G240" s="5" t="s">
        <v>2</v>
      </c>
      <c r="J240" s="3" t="s">
        <v>199</v>
      </c>
      <c r="K240" s="3" t="s">
        <v>202</v>
      </c>
      <c r="L240" s="3" t="str">
        <f t="shared" si="7"/>
        <v>Ti3O-Ti</v>
      </c>
      <c r="M240" s="4">
        <v>-789.25939571113395</v>
      </c>
      <c r="N240" s="4">
        <v>-182.09796422685801</v>
      </c>
      <c r="O240" s="4">
        <v>73.929018467506594</v>
      </c>
      <c r="P240" s="3" t="s">
        <v>2</v>
      </c>
    </row>
    <row r="241" spans="1:16" x14ac:dyDescent="0.2">
      <c r="A241" s="5" t="s">
        <v>200</v>
      </c>
      <c r="B241" s="5" t="s">
        <v>196</v>
      </c>
      <c r="C241" s="3" t="str">
        <f t="shared" si="6"/>
        <v>Ti3O5-Ti6O</v>
      </c>
      <c r="D241" s="6">
        <v>-1742.7222799753999</v>
      </c>
      <c r="E241" s="6">
        <v>-1354.6894669150699</v>
      </c>
      <c r="F241" s="6">
        <v>67.714081329805694</v>
      </c>
      <c r="G241" s="5" t="s">
        <v>2</v>
      </c>
      <c r="J241" s="3" t="s">
        <v>200</v>
      </c>
      <c r="K241" s="3" t="s">
        <v>196</v>
      </c>
      <c r="L241" s="3" t="str">
        <f t="shared" si="7"/>
        <v>Ti3O5-Ti6O</v>
      </c>
      <c r="M241" s="4">
        <v>-1661.3041908078401</v>
      </c>
      <c r="N241" s="4">
        <v>-1338.4954603804999</v>
      </c>
      <c r="O241" s="4">
        <v>51.420506685300602</v>
      </c>
      <c r="P241" s="3" t="s">
        <v>2</v>
      </c>
    </row>
    <row r="242" spans="1:16" x14ac:dyDescent="0.2">
      <c r="A242" s="5" t="s">
        <v>200</v>
      </c>
      <c r="B242" s="5" t="s">
        <v>197</v>
      </c>
      <c r="C242" s="3" t="str">
        <f t="shared" si="6"/>
        <v>Ti3O5-TiO</v>
      </c>
      <c r="D242" s="6">
        <v>-1742.7222799753999</v>
      </c>
      <c r="E242" s="6">
        <v>-430.60005262155897</v>
      </c>
      <c r="F242" s="6">
        <v>56.424576492308098</v>
      </c>
      <c r="G242" s="5" t="s">
        <v>2</v>
      </c>
      <c r="J242" s="3" t="s">
        <v>200</v>
      </c>
      <c r="K242" s="3" t="s">
        <v>197</v>
      </c>
      <c r="L242" s="3" t="str">
        <f t="shared" si="7"/>
        <v>Ti3O5-TiO</v>
      </c>
      <c r="M242" s="4">
        <v>-1661.3041908078401</v>
      </c>
      <c r="N242" s="4">
        <v>-414.406105617023</v>
      </c>
      <c r="O242" s="4">
        <v>40.006452415334699</v>
      </c>
      <c r="P242" s="3" t="s">
        <v>2</v>
      </c>
    </row>
    <row r="243" spans="1:16" x14ac:dyDescent="0.2">
      <c r="A243" s="5" t="s">
        <v>200</v>
      </c>
      <c r="B243" s="5" t="s">
        <v>198</v>
      </c>
      <c r="C243" s="3" t="str">
        <f t="shared" si="6"/>
        <v>Ti3O5-Ti2O</v>
      </c>
      <c r="D243" s="6">
        <v>-1742.7222799753999</v>
      </c>
      <c r="E243" s="6">
        <v>-619.34906974537</v>
      </c>
      <c r="F243" s="6">
        <v>63.448851253331398</v>
      </c>
      <c r="G243" s="5" t="s">
        <v>2</v>
      </c>
      <c r="J243" s="3" t="s">
        <v>200</v>
      </c>
      <c r="K243" s="3" t="s">
        <v>198</v>
      </c>
      <c r="L243" s="3" t="str">
        <f t="shared" si="7"/>
        <v>Ti3O5-Ti2O</v>
      </c>
      <c r="M243" s="4">
        <v>-1661.3041908078401</v>
      </c>
      <c r="N243" s="4">
        <v>-603.15614777957796</v>
      </c>
      <c r="O243" s="4">
        <v>47.126363762226298</v>
      </c>
      <c r="P243" s="3" t="s">
        <v>2</v>
      </c>
    </row>
    <row r="244" spans="1:16" x14ac:dyDescent="0.2">
      <c r="A244" s="5" t="s">
        <v>200</v>
      </c>
      <c r="B244" s="5" t="s">
        <v>199</v>
      </c>
      <c r="C244" s="3" t="str">
        <f t="shared" si="6"/>
        <v>Ti3O5-Ti3O</v>
      </c>
      <c r="D244" s="6">
        <v>-1742.7222799753999</v>
      </c>
      <c r="E244" s="6">
        <v>-805.45343925501197</v>
      </c>
      <c r="F244" s="6">
        <v>65.280725617044396</v>
      </c>
      <c r="G244" s="5" t="s">
        <v>2</v>
      </c>
      <c r="J244" s="3" t="s">
        <v>200</v>
      </c>
      <c r="K244" s="3" t="s">
        <v>199</v>
      </c>
      <c r="L244" s="3" t="str">
        <f t="shared" si="7"/>
        <v>Ti3O5-Ti3O</v>
      </c>
      <c r="M244" s="4">
        <v>-1661.3041908078401</v>
      </c>
      <c r="N244" s="4">
        <v>-789.25939571113395</v>
      </c>
      <c r="O244" s="4">
        <v>48.974714211124699</v>
      </c>
      <c r="P244" s="3" t="s">
        <v>2</v>
      </c>
    </row>
    <row r="245" spans="1:16" x14ac:dyDescent="0.2">
      <c r="A245" s="5" t="s">
        <v>200</v>
      </c>
      <c r="B245" s="5" t="s">
        <v>201</v>
      </c>
      <c r="C245" s="3" t="str">
        <f t="shared" si="6"/>
        <v>Ti3O5-Ti2O3</v>
      </c>
      <c r="D245" s="6">
        <v>-1742.7222799753999</v>
      </c>
      <c r="E245" s="6">
        <v>-1088.2627893358999</v>
      </c>
      <c r="F245" s="6">
        <v>51.619707380027897</v>
      </c>
      <c r="G245" s="5" t="s">
        <v>2</v>
      </c>
      <c r="J245" s="3" t="s">
        <v>200</v>
      </c>
      <c r="K245" s="3" t="s">
        <v>201</v>
      </c>
      <c r="L245" s="3" t="str">
        <f t="shared" si="7"/>
        <v>Ti3O5-Ti2O3</v>
      </c>
      <c r="M245" s="4">
        <v>-1661.3041908078401</v>
      </c>
      <c r="N245" s="4">
        <v>-1039.6781372288599</v>
      </c>
      <c r="O245" s="4">
        <v>34.537485366034403</v>
      </c>
      <c r="P245" s="3" t="s">
        <v>2</v>
      </c>
    </row>
    <row r="246" spans="1:16" x14ac:dyDescent="0.2">
      <c r="A246" s="5" t="s">
        <v>200</v>
      </c>
      <c r="B246" s="5" t="s">
        <v>202</v>
      </c>
      <c r="C246" s="3" t="str">
        <f t="shared" si="6"/>
        <v>Ti3O5-Ti</v>
      </c>
      <c r="D246" s="6">
        <v>-1742.7222799753999</v>
      </c>
      <c r="E246" s="6">
        <v>-182.09810211824299</v>
      </c>
      <c r="F246" s="6">
        <v>70.249110161081703</v>
      </c>
      <c r="G246" s="5" t="s">
        <v>2</v>
      </c>
      <c r="J246" s="3" t="s">
        <v>200</v>
      </c>
      <c r="K246" s="3" t="s">
        <v>202</v>
      </c>
      <c r="L246" s="3" t="str">
        <f t="shared" si="7"/>
        <v>Ti3O5-Ti</v>
      </c>
      <c r="M246" s="4">
        <v>-1661.3041908078401</v>
      </c>
      <c r="N246" s="4">
        <v>-182.09796422685801</v>
      </c>
      <c r="O246" s="4">
        <v>53.965575062401101</v>
      </c>
      <c r="P246" s="3" t="s">
        <v>2</v>
      </c>
    </row>
    <row r="247" spans="1:16" x14ac:dyDescent="0.2">
      <c r="A247" s="5" t="s">
        <v>196</v>
      </c>
      <c r="B247" s="5" t="s">
        <v>202</v>
      </c>
      <c r="C247" s="3" t="str">
        <f t="shared" si="6"/>
        <v>Ti6O-Ti</v>
      </c>
      <c r="D247" s="6">
        <v>-1354.6894669150699</v>
      </c>
      <c r="E247" s="6">
        <v>-182.09810211824299</v>
      </c>
      <c r="F247" s="6">
        <v>93.064369642565396</v>
      </c>
      <c r="G247" s="5" t="s">
        <v>2</v>
      </c>
      <c r="J247" s="3" t="s">
        <v>196</v>
      </c>
      <c r="K247" s="3" t="s">
        <v>202</v>
      </c>
      <c r="L247" s="3" t="str">
        <f t="shared" si="7"/>
        <v>Ti6O-Ti</v>
      </c>
      <c r="M247" s="4">
        <v>-1338.4954603804999</v>
      </c>
      <c r="N247" s="4">
        <v>-182.09796422685801</v>
      </c>
      <c r="O247" s="4">
        <v>76.871190456305101</v>
      </c>
      <c r="P247" s="3" t="s">
        <v>2</v>
      </c>
    </row>
    <row r="248" spans="1:16" x14ac:dyDescent="0.2">
      <c r="A248" s="5" t="s">
        <v>197</v>
      </c>
      <c r="B248" s="5" t="s">
        <v>196</v>
      </c>
      <c r="C248" s="3" t="str">
        <f t="shared" si="6"/>
        <v>TiO-Ti6O</v>
      </c>
      <c r="D248" s="6">
        <v>-430.60005262155897</v>
      </c>
      <c r="E248" s="6">
        <v>-1354.6894669150699</v>
      </c>
      <c r="F248" s="6">
        <v>76.745685199803802</v>
      </c>
      <c r="G248" s="5" t="s">
        <v>2</v>
      </c>
      <c r="J248" s="3" t="s">
        <v>197</v>
      </c>
      <c r="K248" s="3" t="s">
        <v>196</v>
      </c>
      <c r="L248" s="3" t="str">
        <f t="shared" si="7"/>
        <v>TiO-Ti6O</v>
      </c>
      <c r="M248" s="4">
        <v>-414.406105617023</v>
      </c>
      <c r="N248" s="4">
        <v>-1338.4954603804999</v>
      </c>
      <c r="O248" s="4">
        <v>60.551750101273498</v>
      </c>
      <c r="P248" s="3" t="s">
        <v>2</v>
      </c>
    </row>
    <row r="249" spans="1:16" x14ac:dyDescent="0.2">
      <c r="A249" s="5" t="s">
        <v>197</v>
      </c>
      <c r="B249" s="5" t="s">
        <v>198</v>
      </c>
      <c r="C249" s="3" t="str">
        <f t="shared" si="6"/>
        <v>TiO-Ti2O</v>
      </c>
      <c r="D249" s="6">
        <v>-430.60005262155897</v>
      </c>
      <c r="E249" s="6">
        <v>-619.34906974537</v>
      </c>
      <c r="F249" s="6">
        <v>72.814550934696001</v>
      </c>
      <c r="G249" s="5" t="s">
        <v>2</v>
      </c>
      <c r="J249" s="3" t="s">
        <v>197</v>
      </c>
      <c r="K249" s="3" t="s">
        <v>198</v>
      </c>
      <c r="L249" s="3" t="str">
        <f t="shared" si="7"/>
        <v>TiO-Ti2O</v>
      </c>
      <c r="M249" s="4">
        <v>-414.406105617023</v>
      </c>
      <c r="N249" s="4">
        <v>-603.15614777957796</v>
      </c>
      <c r="O249" s="4">
        <v>56.619578891415202</v>
      </c>
      <c r="P249" s="3" t="s">
        <v>2</v>
      </c>
    </row>
    <row r="250" spans="1:16" x14ac:dyDescent="0.2">
      <c r="A250" s="5" t="s">
        <v>197</v>
      </c>
      <c r="B250" s="5" t="s">
        <v>199</v>
      </c>
      <c r="C250" s="3" t="str">
        <f t="shared" si="6"/>
        <v>TiO-Ti3O</v>
      </c>
      <c r="D250" s="6">
        <v>-430.60005262155897</v>
      </c>
      <c r="E250" s="6">
        <v>-805.45343925501197</v>
      </c>
      <c r="F250" s="6">
        <v>74.136874741780701</v>
      </c>
      <c r="G250" s="5" t="s">
        <v>2</v>
      </c>
      <c r="J250" s="3" t="s">
        <v>197</v>
      </c>
      <c r="K250" s="3" t="s">
        <v>199</v>
      </c>
      <c r="L250" s="3" t="str">
        <f t="shared" si="7"/>
        <v>TiO-Ti3O</v>
      </c>
      <c r="M250" s="4">
        <v>-414.406105617023</v>
      </c>
      <c r="N250" s="4">
        <v>-789.25939571113395</v>
      </c>
      <c r="O250" s="4">
        <v>57.942976006914797</v>
      </c>
      <c r="P250" s="3" t="s">
        <v>2</v>
      </c>
    </row>
    <row r="251" spans="1:16" x14ac:dyDescent="0.2">
      <c r="A251" s="5" t="s">
        <v>197</v>
      </c>
      <c r="B251" s="5" t="s">
        <v>202</v>
      </c>
      <c r="C251" s="3" t="str">
        <f t="shared" si="6"/>
        <v>TiO-Ti</v>
      </c>
      <c r="D251" s="6">
        <v>-430.60005262155897</v>
      </c>
      <c r="E251" s="6">
        <v>-182.09810211824299</v>
      </c>
      <c r="F251" s="6">
        <v>79.465465940264096</v>
      </c>
      <c r="G251" s="5" t="s">
        <v>2</v>
      </c>
      <c r="J251" s="3" t="s">
        <v>197</v>
      </c>
      <c r="K251" s="3" t="s">
        <v>202</v>
      </c>
      <c r="L251" s="3" t="str">
        <f t="shared" si="7"/>
        <v>TiO-Ti</v>
      </c>
      <c r="M251" s="4">
        <v>-414.406105617023</v>
      </c>
      <c r="N251" s="4">
        <v>-182.09796422685801</v>
      </c>
      <c r="O251" s="4">
        <v>63.271656827112103</v>
      </c>
      <c r="P251" s="3" t="s">
        <v>2</v>
      </c>
    </row>
    <row r="252" spans="1:16" x14ac:dyDescent="0.2">
      <c r="A252" s="5" t="s">
        <v>195</v>
      </c>
      <c r="B252" s="5" t="s">
        <v>196</v>
      </c>
      <c r="C252" s="3" t="str">
        <f t="shared" si="6"/>
        <v>TiO2-Ti6O</v>
      </c>
      <c r="D252" s="6">
        <v>-653.13188253324495</v>
      </c>
      <c r="E252" s="6">
        <v>-1354.6894669150699</v>
      </c>
      <c r="F252" s="6">
        <v>64.063681644619706</v>
      </c>
      <c r="G252" s="5" t="s">
        <v>2</v>
      </c>
      <c r="J252" s="3" t="s">
        <v>195</v>
      </c>
      <c r="K252" s="3" t="s">
        <v>196</v>
      </c>
      <c r="L252" s="3" t="str">
        <f t="shared" si="7"/>
        <v>TiO2-Ti6O</v>
      </c>
      <c r="M252" s="4">
        <v>-620.74403554482603</v>
      </c>
      <c r="N252" s="4">
        <v>-1338.4954603804999</v>
      </c>
      <c r="O252" s="4">
        <v>47.8697656995339</v>
      </c>
      <c r="P252" s="3" t="s">
        <v>2</v>
      </c>
    </row>
    <row r="253" spans="1:16" x14ac:dyDescent="0.2">
      <c r="A253" s="5" t="s">
        <v>195</v>
      </c>
      <c r="B253" s="5" t="s">
        <v>197</v>
      </c>
      <c r="C253" s="3" t="str">
        <f t="shared" si="6"/>
        <v>TiO2-TiO</v>
      </c>
      <c r="D253" s="6">
        <v>-653.13188253324495</v>
      </c>
      <c r="E253" s="6">
        <v>-430.60005262155897</v>
      </c>
      <c r="F253" s="6">
        <v>53.495345348633002</v>
      </c>
      <c r="G253" s="5" t="s">
        <v>2</v>
      </c>
      <c r="J253" s="3" t="s">
        <v>195</v>
      </c>
      <c r="K253" s="3" t="s">
        <v>197</v>
      </c>
      <c r="L253" s="3" t="str">
        <f t="shared" si="7"/>
        <v>TiO2-TiO</v>
      </c>
      <c r="M253" s="4">
        <v>-620.74403554482603</v>
      </c>
      <c r="N253" s="4">
        <v>-414.406105617023</v>
      </c>
      <c r="O253" s="4">
        <v>37.301445364750997</v>
      </c>
      <c r="P253" s="3" t="s">
        <v>2</v>
      </c>
    </row>
    <row r="254" spans="1:16" x14ac:dyDescent="0.2">
      <c r="A254" s="5" t="s">
        <v>195</v>
      </c>
      <c r="B254" s="5" t="s">
        <v>198</v>
      </c>
      <c r="C254" s="3" t="str">
        <f t="shared" si="6"/>
        <v>TiO2-Ti2O</v>
      </c>
      <c r="D254" s="6">
        <v>-653.13188253324495</v>
      </c>
      <c r="E254" s="6">
        <v>-619.34906974537</v>
      </c>
      <c r="F254" s="6">
        <v>59.935080543987397</v>
      </c>
      <c r="G254" s="5" t="s">
        <v>2</v>
      </c>
      <c r="J254" s="3" t="s">
        <v>195</v>
      </c>
      <c r="K254" s="3" t="s">
        <v>198</v>
      </c>
      <c r="L254" s="3" t="str">
        <f t="shared" si="7"/>
        <v>TiO2-Ti2O</v>
      </c>
      <c r="M254" s="4">
        <v>-620.74403554482603</v>
      </c>
      <c r="N254" s="4">
        <v>-603.15614777957796</v>
      </c>
      <c r="O254" s="4">
        <v>43.740823206972401</v>
      </c>
      <c r="P254" s="3" t="s">
        <v>2</v>
      </c>
    </row>
    <row r="255" spans="1:16" x14ac:dyDescent="0.2">
      <c r="A255" s="5" t="s">
        <v>195</v>
      </c>
      <c r="B255" s="5" t="s">
        <v>199</v>
      </c>
      <c r="C255" s="3" t="str">
        <f t="shared" si="6"/>
        <v>TiO2-Ti3O</v>
      </c>
      <c r="D255" s="6">
        <v>-653.13188253324495</v>
      </c>
      <c r="E255" s="6">
        <v>-805.45343925501197</v>
      </c>
      <c r="F255" s="6">
        <v>61.751957105892103</v>
      </c>
      <c r="G255" s="5" t="s">
        <v>2</v>
      </c>
      <c r="J255" s="3" t="s">
        <v>195</v>
      </c>
      <c r="K255" s="3" t="s">
        <v>199</v>
      </c>
      <c r="L255" s="3" t="str">
        <f t="shared" si="7"/>
        <v>TiO2-Ti3O</v>
      </c>
      <c r="M255" s="4">
        <v>-620.74403554482603</v>
      </c>
      <c r="N255" s="4">
        <v>-789.25939571113395</v>
      </c>
      <c r="O255" s="4">
        <v>45.558057621616499</v>
      </c>
      <c r="P255" s="3" t="s">
        <v>2</v>
      </c>
    </row>
    <row r="256" spans="1:16" x14ac:dyDescent="0.2">
      <c r="A256" s="5" t="s">
        <v>195</v>
      </c>
      <c r="B256" s="5" t="s">
        <v>200</v>
      </c>
      <c r="C256" s="3" t="str">
        <f t="shared" si="6"/>
        <v>TiO2-Ti3O5</v>
      </c>
      <c r="D256" s="6">
        <v>-653.13188253324495</v>
      </c>
      <c r="E256" s="6">
        <v>-1742.7222799753999</v>
      </c>
      <c r="F256" s="6">
        <v>47.6368830612832</v>
      </c>
      <c r="G256" s="5" t="s">
        <v>2</v>
      </c>
      <c r="J256" s="3" t="s">
        <v>195</v>
      </c>
      <c r="K256" s="3" t="s">
        <v>200</v>
      </c>
      <c r="L256" s="3" t="str">
        <f t="shared" si="7"/>
        <v>TiO2-Ti3O5</v>
      </c>
      <c r="M256" s="4">
        <v>-620.74403554482603</v>
      </c>
      <c r="N256" s="4">
        <v>-1661.3041908078401</v>
      </c>
      <c r="O256" s="4">
        <v>31.891431263583801</v>
      </c>
      <c r="P256" s="3" t="s">
        <v>2</v>
      </c>
    </row>
    <row r="257" spans="1:16" x14ac:dyDescent="0.2">
      <c r="A257" s="5" t="s">
        <v>195</v>
      </c>
      <c r="B257" s="5" t="s">
        <v>201</v>
      </c>
      <c r="C257" s="3" t="str">
        <f t="shared" si="6"/>
        <v>TiO2-Ti2O3</v>
      </c>
      <c r="D257" s="6">
        <v>-653.13188253324495</v>
      </c>
      <c r="E257" s="6">
        <v>-1088.2627893358999</v>
      </c>
      <c r="F257" s="6">
        <v>48.964491167531598</v>
      </c>
      <c r="G257" s="5" t="s">
        <v>2</v>
      </c>
      <c r="J257" s="3" t="s">
        <v>195</v>
      </c>
      <c r="K257" s="3" t="s">
        <v>201</v>
      </c>
      <c r="L257" s="3" t="str">
        <f t="shared" si="7"/>
        <v>TiO2-Ti2O3</v>
      </c>
      <c r="M257" s="4">
        <v>-620.74403554482603</v>
      </c>
      <c r="N257" s="4">
        <v>-1039.6781372288599</v>
      </c>
      <c r="O257" s="4">
        <v>32.773449297733997</v>
      </c>
      <c r="P257" s="3" t="s">
        <v>2</v>
      </c>
    </row>
    <row r="258" spans="1:16" x14ac:dyDescent="0.2">
      <c r="A258" s="5" t="s">
        <v>195</v>
      </c>
      <c r="B258" s="5" t="s">
        <v>202</v>
      </c>
      <c r="C258" s="3" t="str">
        <f t="shared" ref="C258:C298" si="8">CONCATENATE(A258,"-",B258)</f>
        <v>TiO2-Ti</v>
      </c>
      <c r="D258" s="6">
        <v>-653.13188253324495</v>
      </c>
      <c r="E258" s="6">
        <v>-182.09810211824299</v>
      </c>
      <c r="F258" s="6">
        <v>66.480405644448595</v>
      </c>
      <c r="G258" s="5" t="s">
        <v>2</v>
      </c>
      <c r="J258" s="3" t="s">
        <v>195</v>
      </c>
      <c r="K258" s="3" t="s">
        <v>202</v>
      </c>
      <c r="L258" s="3" t="str">
        <f t="shared" ref="L258:L298" si="9">CONCATENATE(J258,"-",K258)</f>
        <v>TiO2-Ti</v>
      </c>
      <c r="M258" s="4">
        <v>-620.74403554482603</v>
      </c>
      <c r="N258" s="4">
        <v>-182.09796422685801</v>
      </c>
      <c r="O258" s="4">
        <v>50.2865510959315</v>
      </c>
      <c r="P258" s="3" t="s">
        <v>2</v>
      </c>
    </row>
    <row r="259" spans="1:16" x14ac:dyDescent="0.2">
      <c r="A259" s="5" t="s">
        <v>204</v>
      </c>
      <c r="B259" s="5" t="s">
        <v>206</v>
      </c>
      <c r="C259" s="3" t="str">
        <f t="shared" si="8"/>
        <v>Tl2O-Tl</v>
      </c>
      <c r="D259" s="6">
        <v>-279.93219330352298</v>
      </c>
      <c r="E259" s="6">
        <v>-54.584696641098198</v>
      </c>
      <c r="F259" s="6">
        <v>1.7263154582742199</v>
      </c>
      <c r="G259" s="5" t="s">
        <v>12</v>
      </c>
      <c r="J259" s="3" t="s">
        <v>204</v>
      </c>
      <c r="K259" s="3" t="s">
        <v>206</v>
      </c>
      <c r="L259" s="3" t="str">
        <f t="shared" si="9"/>
        <v>Tl2O-Tl</v>
      </c>
      <c r="M259" s="4">
        <v>-263.73844237530898</v>
      </c>
      <c r="N259" s="4">
        <v>-54.584875461781898</v>
      </c>
      <c r="O259" s="4">
        <v>-14.4677931113075</v>
      </c>
      <c r="P259" s="3" t="s">
        <v>2</v>
      </c>
    </row>
    <row r="260" spans="1:16" x14ac:dyDescent="0.2">
      <c r="A260" s="5" t="s">
        <v>205</v>
      </c>
      <c r="B260" s="5" t="s">
        <v>203</v>
      </c>
      <c r="C260" s="3" t="str">
        <f t="shared" si="8"/>
        <v>Tl2O3-Tl4O3</v>
      </c>
      <c r="D260" s="6">
        <v>-579.75112592328799</v>
      </c>
      <c r="E260" s="6">
        <v>-712.47187195265099</v>
      </c>
      <c r="F260" s="6">
        <v>-20.0263579317443</v>
      </c>
      <c r="G260" s="5" t="s">
        <v>2</v>
      </c>
      <c r="J260" s="3" t="s">
        <v>205</v>
      </c>
      <c r="K260" s="3" t="s">
        <v>203</v>
      </c>
      <c r="L260" s="3" t="str">
        <f t="shared" si="9"/>
        <v>Tl2O3-Tl4O3</v>
      </c>
      <c r="M260" s="4">
        <v>-530.91618083420894</v>
      </c>
      <c r="N260" s="4">
        <v>-663.88967802471905</v>
      </c>
      <c r="O260" s="4">
        <v>-36.388923348486202</v>
      </c>
      <c r="P260" s="3" t="s">
        <v>2</v>
      </c>
    </row>
    <row r="261" spans="1:16" x14ac:dyDescent="0.2">
      <c r="A261" s="5" t="s">
        <v>205</v>
      </c>
      <c r="B261" s="5" t="s">
        <v>204</v>
      </c>
      <c r="C261" s="3" t="str">
        <f t="shared" si="8"/>
        <v>Tl2O3-Tl2O</v>
      </c>
      <c r="D261" s="6">
        <v>-579.75112592328799</v>
      </c>
      <c r="E261" s="6">
        <v>-279.93219330352298</v>
      </c>
      <c r="F261" s="6">
        <v>-19.1270182531701</v>
      </c>
      <c r="G261" s="5" t="s">
        <v>2</v>
      </c>
      <c r="J261" s="3" t="s">
        <v>205</v>
      </c>
      <c r="K261" s="3" t="s">
        <v>204</v>
      </c>
      <c r="L261" s="3" t="str">
        <f t="shared" si="9"/>
        <v>Tl2O3-Tl2O</v>
      </c>
      <c r="M261" s="4">
        <v>-530.91618083420894</v>
      </c>
      <c r="N261" s="4">
        <v>-263.73844237530898</v>
      </c>
      <c r="O261" s="4">
        <v>-35.4476153336023</v>
      </c>
      <c r="P261" s="3" t="s">
        <v>2</v>
      </c>
    </row>
    <row r="262" spans="1:16" x14ac:dyDescent="0.2">
      <c r="A262" s="5" t="s">
        <v>205</v>
      </c>
      <c r="B262" s="5" t="s">
        <v>206</v>
      </c>
      <c r="C262" s="3" t="str">
        <f t="shared" si="8"/>
        <v>Tl2O3-Tl</v>
      </c>
      <c r="D262" s="6">
        <v>-579.75112592328799</v>
      </c>
      <c r="E262" s="6">
        <v>-54.584696641098198</v>
      </c>
      <c r="F262" s="6">
        <v>-12.175907016022</v>
      </c>
      <c r="G262" s="5" t="s">
        <v>2</v>
      </c>
      <c r="J262" s="3" t="s">
        <v>205</v>
      </c>
      <c r="K262" s="3" t="s">
        <v>206</v>
      </c>
      <c r="L262" s="3" t="str">
        <f t="shared" si="9"/>
        <v>Tl2O3-Tl</v>
      </c>
      <c r="M262" s="4">
        <v>-530.91618083420894</v>
      </c>
      <c r="N262" s="4">
        <v>-54.584875461781898</v>
      </c>
      <c r="O262" s="4">
        <v>-28.454341259504101</v>
      </c>
      <c r="P262" s="3" t="s">
        <v>2</v>
      </c>
    </row>
    <row r="263" spans="1:16" x14ac:dyDescent="0.2">
      <c r="A263" s="5" t="s">
        <v>203</v>
      </c>
      <c r="B263" s="5" t="s">
        <v>204</v>
      </c>
      <c r="C263" s="3" t="str">
        <f t="shared" si="8"/>
        <v>Tl4O3-Tl2O</v>
      </c>
      <c r="D263" s="6">
        <v>-712.47187195265099</v>
      </c>
      <c r="E263" s="6">
        <v>-279.93219330352298</v>
      </c>
      <c r="F263" s="6">
        <v>-16.4289992174477</v>
      </c>
      <c r="G263" s="5" t="s">
        <v>2</v>
      </c>
      <c r="J263" s="3" t="s">
        <v>203</v>
      </c>
      <c r="K263" s="3" t="s">
        <v>204</v>
      </c>
      <c r="L263" s="3" t="str">
        <f t="shared" si="9"/>
        <v>Tl4O3-Tl2O</v>
      </c>
      <c r="M263" s="4">
        <v>-663.88967802471905</v>
      </c>
      <c r="N263" s="4">
        <v>-263.73844237530898</v>
      </c>
      <c r="O263" s="4">
        <v>-32.623691288950702</v>
      </c>
      <c r="P263" s="3" t="s">
        <v>2</v>
      </c>
    </row>
    <row r="264" spans="1:16" x14ac:dyDescent="0.2">
      <c r="A264" s="5" t="s">
        <v>203</v>
      </c>
      <c r="B264" s="5" t="s">
        <v>206</v>
      </c>
      <c r="C264" s="3" t="str">
        <f t="shared" si="8"/>
        <v>Tl4O3-Tl</v>
      </c>
      <c r="D264" s="6">
        <v>-712.47187195265099</v>
      </c>
      <c r="E264" s="6">
        <v>-54.584696641098198</v>
      </c>
      <c r="F264" s="6">
        <v>-4.3254561002997596</v>
      </c>
      <c r="G264" s="5" t="s">
        <v>2</v>
      </c>
      <c r="J264" s="3" t="s">
        <v>203</v>
      </c>
      <c r="K264" s="3" t="s">
        <v>206</v>
      </c>
      <c r="L264" s="3" t="str">
        <f t="shared" si="9"/>
        <v>Tl4O3-Tl</v>
      </c>
      <c r="M264" s="4">
        <v>-663.88967802471905</v>
      </c>
      <c r="N264" s="4">
        <v>-54.584875461781898</v>
      </c>
      <c r="O264" s="4">
        <v>-20.519759170521901</v>
      </c>
      <c r="P264" s="3" t="s">
        <v>2</v>
      </c>
    </row>
    <row r="265" spans="1:16" x14ac:dyDescent="0.2">
      <c r="A265" s="5" t="s">
        <v>207</v>
      </c>
      <c r="B265" s="5" t="s">
        <v>208</v>
      </c>
      <c r="C265" s="3" t="str">
        <f t="shared" si="8"/>
        <v>Tm2O3-Tm</v>
      </c>
      <c r="D265" s="6">
        <v>-1021.57282017066</v>
      </c>
      <c r="E265" s="6">
        <v>-103.26173897354001</v>
      </c>
      <c r="F265" s="6">
        <v>102.64662951147299</v>
      </c>
      <c r="G265" s="5" t="s">
        <v>2</v>
      </c>
      <c r="J265" s="3" t="s">
        <v>207</v>
      </c>
      <c r="K265" s="3" t="s">
        <v>208</v>
      </c>
      <c r="L265" s="3" t="str">
        <f t="shared" si="9"/>
        <v>Tm2O3-Tm</v>
      </c>
      <c r="M265" s="4">
        <v>-972.99112929840203</v>
      </c>
      <c r="N265" s="4">
        <v>-103.26123790668601</v>
      </c>
      <c r="O265" s="4">
        <v>86.453066598623806</v>
      </c>
      <c r="P265" s="3" t="s">
        <v>2</v>
      </c>
    </row>
    <row r="266" spans="1:16" x14ac:dyDescent="0.2">
      <c r="A266" s="5" t="s">
        <v>210</v>
      </c>
      <c r="B266" s="5" t="s">
        <v>211</v>
      </c>
      <c r="C266" s="3" t="str">
        <f t="shared" si="8"/>
        <v>U3O8-UO2</v>
      </c>
      <c r="D266" s="6">
        <v>-2635.29206034249</v>
      </c>
      <c r="E266" s="6">
        <v>-749.25549411832696</v>
      </c>
      <c r="F266" s="6">
        <v>24.726304430702999</v>
      </c>
      <c r="G266" s="5" t="s">
        <v>2</v>
      </c>
      <c r="J266" s="3" t="s">
        <v>210</v>
      </c>
      <c r="K266" s="3" t="s">
        <v>211</v>
      </c>
      <c r="L266" s="3" t="str">
        <f t="shared" si="9"/>
        <v>U3O8-UO2</v>
      </c>
      <c r="M266" s="4">
        <v>-2505.7395980811898</v>
      </c>
      <c r="N266" s="4">
        <v>-716.86757443716704</v>
      </c>
      <c r="O266" s="4">
        <v>8.5319528217912897</v>
      </c>
      <c r="P266" s="3" t="s">
        <v>12</v>
      </c>
    </row>
    <row r="267" spans="1:16" x14ac:dyDescent="0.2">
      <c r="A267" s="5" t="s">
        <v>210</v>
      </c>
      <c r="B267" s="5" t="s">
        <v>212</v>
      </c>
      <c r="C267" s="3" t="str">
        <f t="shared" si="8"/>
        <v>U3O8-U</v>
      </c>
      <c r="D267" s="6">
        <v>-2635.29206034249</v>
      </c>
      <c r="E267" s="6">
        <v>-260.57090548048399</v>
      </c>
      <c r="F267" s="6">
        <v>62.6609334245775</v>
      </c>
      <c r="G267" s="5" t="s">
        <v>2</v>
      </c>
      <c r="J267" s="3" t="s">
        <v>210</v>
      </c>
      <c r="K267" s="3" t="s">
        <v>212</v>
      </c>
      <c r="L267" s="3" t="str">
        <f t="shared" si="9"/>
        <v>U3O8-U</v>
      </c>
      <c r="M267" s="4">
        <v>-2505.7395980811898</v>
      </c>
      <c r="N267" s="4">
        <v>-260.57098872260701</v>
      </c>
      <c r="O267" s="4">
        <v>46.466844426118399</v>
      </c>
      <c r="P267" s="3" t="s">
        <v>2</v>
      </c>
    </row>
    <row r="268" spans="1:16" x14ac:dyDescent="0.2">
      <c r="A268" s="5" t="s">
        <v>211</v>
      </c>
      <c r="B268" s="5" t="s">
        <v>212</v>
      </c>
      <c r="C268" s="3" t="str">
        <f t="shared" si="8"/>
        <v>UO2-U</v>
      </c>
      <c r="D268" s="6">
        <v>-749.25549411832696</v>
      </c>
      <c r="E268" s="6">
        <v>-260.57090548048399</v>
      </c>
      <c r="F268" s="6">
        <v>75.305809755869006</v>
      </c>
      <c r="G268" s="5" t="s">
        <v>2</v>
      </c>
      <c r="J268" s="3" t="s">
        <v>211</v>
      </c>
      <c r="K268" s="3" t="s">
        <v>212</v>
      </c>
      <c r="L268" s="3" t="str">
        <f t="shared" si="9"/>
        <v>UO2-U</v>
      </c>
      <c r="M268" s="4">
        <v>-716.86757443716704</v>
      </c>
      <c r="N268" s="4">
        <v>-260.57098872260701</v>
      </c>
      <c r="O268" s="4">
        <v>59.111808294227302</v>
      </c>
      <c r="P268" s="3" t="s">
        <v>2</v>
      </c>
    </row>
    <row r="269" spans="1:16" x14ac:dyDescent="0.2">
      <c r="A269" s="5" t="s">
        <v>209</v>
      </c>
      <c r="B269" s="5" t="s">
        <v>210</v>
      </c>
      <c r="C269" s="3" t="str">
        <f t="shared" si="8"/>
        <v>UO3-U3O8</v>
      </c>
      <c r="D269" s="6">
        <v>-936.67911293372197</v>
      </c>
      <c r="E269" s="6">
        <v>-2635.29206034249</v>
      </c>
      <c r="F269" s="6">
        <v>5.70879389561994</v>
      </c>
      <c r="G269" s="5" t="s">
        <v>12</v>
      </c>
      <c r="J269" s="3" t="s">
        <v>209</v>
      </c>
      <c r="K269" s="3" t="s">
        <v>211</v>
      </c>
      <c r="L269" s="3" t="str">
        <f t="shared" si="9"/>
        <v>UO3-UO2</v>
      </c>
      <c r="M269" s="4">
        <v>-888.09657485379705</v>
      </c>
      <c r="N269" s="4">
        <v>-716.86757443716704</v>
      </c>
      <c r="O269" s="4">
        <v>2.1925158535772402</v>
      </c>
      <c r="P269" s="3" t="s">
        <v>12</v>
      </c>
    </row>
    <row r="270" spans="1:16" x14ac:dyDescent="0.2">
      <c r="A270" s="5" t="s">
        <v>209</v>
      </c>
      <c r="B270" s="5" t="s">
        <v>211</v>
      </c>
      <c r="C270" s="3" t="str">
        <f t="shared" si="8"/>
        <v>UO3-UO2</v>
      </c>
      <c r="D270" s="6">
        <v>-936.67911293372197</v>
      </c>
      <c r="E270" s="6">
        <v>-749.25549411832696</v>
      </c>
      <c r="F270" s="6">
        <v>18.387134252342101</v>
      </c>
      <c r="G270" s="5" t="s">
        <v>12</v>
      </c>
      <c r="J270" s="3" t="s">
        <v>209</v>
      </c>
      <c r="K270" s="3" t="s">
        <v>210</v>
      </c>
      <c r="L270" s="3" t="str">
        <f t="shared" si="9"/>
        <v>UO3-U3O8</v>
      </c>
      <c r="M270" s="4">
        <v>-888.09657485379705</v>
      </c>
      <c r="N270" s="4">
        <v>-2505.7395980811898</v>
      </c>
      <c r="O270" s="4">
        <v>-10.4863580828516</v>
      </c>
      <c r="P270" s="3" t="s">
        <v>2</v>
      </c>
    </row>
    <row r="271" spans="1:16" x14ac:dyDescent="0.2">
      <c r="A271" s="5" t="s">
        <v>209</v>
      </c>
      <c r="B271" s="5" t="s">
        <v>212</v>
      </c>
      <c r="C271" s="3" t="str">
        <f t="shared" si="8"/>
        <v>UO3-U</v>
      </c>
      <c r="D271" s="6">
        <v>-936.67911293372197</v>
      </c>
      <c r="E271" s="6">
        <v>-260.57090548048399</v>
      </c>
      <c r="F271" s="6">
        <v>56.33291792136</v>
      </c>
      <c r="G271" s="5" t="s">
        <v>2</v>
      </c>
      <c r="J271" s="3" t="s">
        <v>209</v>
      </c>
      <c r="K271" s="3" t="s">
        <v>212</v>
      </c>
      <c r="L271" s="3" t="str">
        <f t="shared" si="9"/>
        <v>UO3-U</v>
      </c>
      <c r="M271" s="4">
        <v>-888.09657485379705</v>
      </c>
      <c r="N271" s="4">
        <v>-260.57098872260701</v>
      </c>
      <c r="O271" s="4">
        <v>40.138710814010601</v>
      </c>
      <c r="P271" s="3" t="s">
        <v>2</v>
      </c>
    </row>
    <row r="272" spans="1:16" x14ac:dyDescent="0.2">
      <c r="A272" s="5" t="s">
        <v>215</v>
      </c>
      <c r="B272" s="5" t="s">
        <v>218</v>
      </c>
      <c r="C272" s="3" t="str">
        <f t="shared" si="8"/>
        <v>V2O3-V</v>
      </c>
      <c r="D272" s="6">
        <v>-1052.2369356703</v>
      </c>
      <c r="E272" s="6">
        <v>-209.525728497382</v>
      </c>
      <c r="F272" s="6">
        <v>42.0253416621265</v>
      </c>
      <c r="G272" s="5" t="s">
        <v>2</v>
      </c>
      <c r="J272" s="3" t="s">
        <v>215</v>
      </c>
      <c r="K272" s="3" t="s">
        <v>218</v>
      </c>
      <c r="L272" s="3" t="str">
        <f t="shared" si="9"/>
        <v>V2O3-V</v>
      </c>
      <c r="M272" s="4">
        <v>-926.08554680203702</v>
      </c>
      <c r="N272" s="4">
        <v>-209.52631880163699</v>
      </c>
      <c r="O272" s="4">
        <v>-2.5514830131925199E-2</v>
      </c>
      <c r="P272" s="3" t="s">
        <v>12</v>
      </c>
    </row>
    <row r="273" spans="1:16" x14ac:dyDescent="0.2">
      <c r="A273" s="5" t="s">
        <v>216</v>
      </c>
      <c r="B273" s="5" t="s">
        <v>214</v>
      </c>
      <c r="C273" s="3" t="str">
        <f t="shared" si="8"/>
        <v>V2O5-V3O5</v>
      </c>
      <c r="D273" s="6">
        <v>-1359.5191241943401</v>
      </c>
      <c r="E273" s="6">
        <v>-1662.64843004473</v>
      </c>
      <c r="F273" s="6">
        <v>-18.384382064340599</v>
      </c>
      <c r="G273" s="5" t="s">
        <v>2</v>
      </c>
      <c r="J273" s="3" t="s">
        <v>216</v>
      </c>
      <c r="K273" s="3" t="s">
        <v>214</v>
      </c>
      <c r="L273" s="3" t="str">
        <f t="shared" si="9"/>
        <v>V2O5-V3O5</v>
      </c>
      <c r="M273" s="4">
        <v>-1200.98003259902</v>
      </c>
      <c r="N273" s="4">
        <v>-1465.3244915267001</v>
      </c>
      <c r="O273" s="4">
        <v>-34.578261614318102</v>
      </c>
      <c r="P273" s="3" t="s">
        <v>2</v>
      </c>
    </row>
    <row r="274" spans="1:16" x14ac:dyDescent="0.2">
      <c r="A274" s="5" t="s">
        <v>216</v>
      </c>
      <c r="B274" s="5" t="s">
        <v>213</v>
      </c>
      <c r="C274" s="3" t="str">
        <f t="shared" si="8"/>
        <v>V2O5-V3O7</v>
      </c>
      <c r="D274" s="6">
        <v>-1359.5191241943401</v>
      </c>
      <c r="E274" s="6">
        <v>-1972.1546359695101</v>
      </c>
      <c r="F274" s="6">
        <v>-34.788383919054198</v>
      </c>
      <c r="G274" s="5" t="s">
        <v>2</v>
      </c>
      <c r="J274" s="3" t="s">
        <v>216</v>
      </c>
      <c r="K274" s="3" t="s">
        <v>213</v>
      </c>
      <c r="L274" s="3" t="str">
        <f t="shared" si="9"/>
        <v>V2O5-V3O7</v>
      </c>
      <c r="M274" s="4">
        <v>-1200.98003259902</v>
      </c>
      <c r="N274" s="4">
        <v>-1742.4426697976801</v>
      </c>
      <c r="O274" s="4">
        <v>-50.981726361335603</v>
      </c>
      <c r="P274" s="3" t="s">
        <v>2</v>
      </c>
    </row>
    <row r="275" spans="1:16" x14ac:dyDescent="0.2">
      <c r="A275" s="5" t="s">
        <v>216</v>
      </c>
      <c r="B275" s="5" t="s">
        <v>215</v>
      </c>
      <c r="C275" s="3" t="str">
        <f t="shared" si="8"/>
        <v>V2O5-V2O3</v>
      </c>
      <c r="D275" s="6">
        <v>-1359.5191241943401</v>
      </c>
      <c r="E275" s="6">
        <v>-1052.2369356703</v>
      </c>
      <c r="F275" s="6">
        <v>-15.395390301032799</v>
      </c>
      <c r="G275" s="5" t="s">
        <v>2</v>
      </c>
      <c r="J275" s="3" t="s">
        <v>216</v>
      </c>
      <c r="K275" s="3" t="s">
        <v>215</v>
      </c>
      <c r="L275" s="3" t="str">
        <f t="shared" si="9"/>
        <v>V2O5-V2O3</v>
      </c>
      <c r="M275" s="4">
        <v>-1200.98003259902</v>
      </c>
      <c r="N275" s="4">
        <v>-926.08554680203702</v>
      </c>
      <c r="O275" s="4">
        <v>-31.5892416645585</v>
      </c>
      <c r="P275" s="3" t="s">
        <v>2</v>
      </c>
    </row>
    <row r="276" spans="1:16" x14ac:dyDescent="0.2">
      <c r="A276" s="5" t="s">
        <v>216</v>
      </c>
      <c r="B276" s="5" t="s">
        <v>217</v>
      </c>
      <c r="C276" s="3" t="str">
        <f t="shared" si="8"/>
        <v>V2O5-VO2</v>
      </c>
      <c r="D276" s="6">
        <v>-1359.5191241943401</v>
      </c>
      <c r="E276" s="6">
        <v>-608.99107475923404</v>
      </c>
      <c r="F276" s="6">
        <v>-27.499509887180398</v>
      </c>
      <c r="G276" s="5" t="s">
        <v>2</v>
      </c>
      <c r="J276" s="3" t="s">
        <v>216</v>
      </c>
      <c r="K276" s="3" t="s">
        <v>217</v>
      </c>
      <c r="L276" s="3" t="str">
        <f t="shared" si="9"/>
        <v>V2O5-VO2</v>
      </c>
      <c r="M276" s="4">
        <v>-1200.98003259902</v>
      </c>
      <c r="N276" s="4">
        <v>-537.82076869799198</v>
      </c>
      <c r="O276" s="4">
        <v>-43.697989360011398</v>
      </c>
      <c r="P276" s="3" t="s">
        <v>2</v>
      </c>
    </row>
    <row r="277" spans="1:16" x14ac:dyDescent="0.2">
      <c r="A277" s="5" t="s">
        <v>216</v>
      </c>
      <c r="B277" s="5" t="s">
        <v>218</v>
      </c>
      <c r="C277" s="3" t="str">
        <f t="shared" si="8"/>
        <v>V2O5-V</v>
      </c>
      <c r="D277" s="6">
        <v>-1359.5191241943401</v>
      </c>
      <c r="E277" s="6">
        <v>-209.525728497382</v>
      </c>
      <c r="F277" s="6">
        <v>19.057048876862801</v>
      </c>
      <c r="G277" s="5" t="s">
        <v>12</v>
      </c>
      <c r="J277" s="3" t="s">
        <v>216</v>
      </c>
      <c r="K277" s="3" t="s">
        <v>218</v>
      </c>
      <c r="L277" s="3" t="str">
        <f t="shared" si="9"/>
        <v>V2O5-V</v>
      </c>
      <c r="M277" s="4">
        <v>-1200.98003259902</v>
      </c>
      <c r="N277" s="4">
        <v>-209.52631880163699</v>
      </c>
      <c r="O277" s="4">
        <v>-12.651005563902499</v>
      </c>
      <c r="P277" s="3" t="s">
        <v>2</v>
      </c>
    </row>
    <row r="278" spans="1:16" x14ac:dyDescent="0.2">
      <c r="A278" s="5" t="s">
        <v>214</v>
      </c>
      <c r="B278" s="5" t="s">
        <v>215</v>
      </c>
      <c r="C278" s="3" t="str">
        <f t="shared" si="8"/>
        <v>V3O5-V2O3</v>
      </c>
      <c r="D278" s="6">
        <v>-1662.64843004473</v>
      </c>
      <c r="E278" s="6">
        <v>-1052.2369356703</v>
      </c>
      <c r="F278" s="6">
        <v>-0.45043148449369103</v>
      </c>
      <c r="G278" s="5" t="s">
        <v>12</v>
      </c>
      <c r="J278" s="3" t="s">
        <v>214</v>
      </c>
      <c r="K278" s="3" t="s">
        <v>218</v>
      </c>
      <c r="L278" s="3" t="str">
        <f t="shared" si="9"/>
        <v>V3O5-V</v>
      </c>
      <c r="M278" s="4">
        <v>-1465.3244915267001</v>
      </c>
      <c r="N278" s="4">
        <v>-209.52631880163699</v>
      </c>
      <c r="O278" s="4">
        <v>-1.68737753869478</v>
      </c>
      <c r="P278" s="3" t="s">
        <v>12</v>
      </c>
    </row>
    <row r="279" spans="1:16" x14ac:dyDescent="0.2">
      <c r="A279" s="5" t="s">
        <v>214</v>
      </c>
      <c r="B279" s="5" t="s">
        <v>218</v>
      </c>
      <c r="C279" s="3" t="str">
        <f t="shared" si="8"/>
        <v>V3O5-V</v>
      </c>
      <c r="D279" s="6">
        <v>-1662.64843004473</v>
      </c>
      <c r="E279" s="6">
        <v>-209.525728497382</v>
      </c>
      <c r="F279" s="6">
        <v>37.777764347464498</v>
      </c>
      <c r="G279" s="5" t="s">
        <v>2</v>
      </c>
      <c r="J279" s="3" t="s">
        <v>214</v>
      </c>
      <c r="K279" s="3" t="s">
        <v>215</v>
      </c>
      <c r="L279" s="3" t="str">
        <f t="shared" si="9"/>
        <v>V3O5-V2O3</v>
      </c>
      <c r="M279" s="4">
        <v>-1465.3244915267001</v>
      </c>
      <c r="N279" s="4">
        <v>-926.08554680203702</v>
      </c>
      <c r="O279" s="4">
        <v>-16.644141915760599</v>
      </c>
      <c r="P279" s="3" t="s">
        <v>2</v>
      </c>
    </row>
    <row r="280" spans="1:16" x14ac:dyDescent="0.2">
      <c r="A280" s="5" t="s">
        <v>213</v>
      </c>
      <c r="B280" s="5" t="s">
        <v>214</v>
      </c>
      <c r="C280" s="3" t="str">
        <f t="shared" si="8"/>
        <v>V3O7-V3O5</v>
      </c>
      <c r="D280" s="6">
        <v>-1972.1546359695101</v>
      </c>
      <c r="E280" s="6">
        <v>-1662.64843004473</v>
      </c>
      <c r="F280" s="6">
        <v>-14.283381600662199</v>
      </c>
      <c r="G280" s="5" t="s">
        <v>2</v>
      </c>
      <c r="J280" s="3" t="s">
        <v>213</v>
      </c>
      <c r="K280" s="3" t="s">
        <v>214</v>
      </c>
      <c r="L280" s="3" t="str">
        <f t="shared" si="9"/>
        <v>V3O7-V3O5</v>
      </c>
      <c r="M280" s="4">
        <v>-1742.4426697976801</v>
      </c>
      <c r="N280" s="4">
        <v>-1465.3244915267001</v>
      </c>
      <c r="O280" s="4">
        <v>-30.477395427563799</v>
      </c>
      <c r="P280" s="3" t="s">
        <v>2</v>
      </c>
    </row>
    <row r="281" spans="1:16" x14ac:dyDescent="0.2">
      <c r="A281" s="5" t="s">
        <v>213</v>
      </c>
      <c r="B281" s="5" t="s">
        <v>215</v>
      </c>
      <c r="C281" s="3" t="str">
        <f t="shared" si="8"/>
        <v>V3O7-V2O3</v>
      </c>
      <c r="D281" s="6">
        <v>-1972.1546359695101</v>
      </c>
      <c r="E281" s="6">
        <v>-1052.2369356703</v>
      </c>
      <c r="F281" s="6">
        <v>-11.516791577428499</v>
      </c>
      <c r="G281" s="5" t="s">
        <v>2</v>
      </c>
      <c r="J281" s="3" t="s">
        <v>213</v>
      </c>
      <c r="K281" s="3" t="s">
        <v>215</v>
      </c>
      <c r="L281" s="3" t="str">
        <f t="shared" si="9"/>
        <v>V3O7-V2O3</v>
      </c>
      <c r="M281" s="4">
        <v>-1742.4426697976801</v>
      </c>
      <c r="N281" s="4">
        <v>-926.08554680203702</v>
      </c>
      <c r="O281" s="4">
        <v>-27.710744725203099</v>
      </c>
      <c r="P281" s="3" t="s">
        <v>2</v>
      </c>
    </row>
    <row r="282" spans="1:16" x14ac:dyDescent="0.2">
      <c r="A282" s="5" t="s">
        <v>213</v>
      </c>
      <c r="B282" s="5" t="s">
        <v>217</v>
      </c>
      <c r="C282" s="3" t="str">
        <f t="shared" si="8"/>
        <v>V3O7-VO2</v>
      </c>
      <c r="D282" s="6">
        <v>-1972.1546359695101</v>
      </c>
      <c r="E282" s="6">
        <v>-608.99107475923404</v>
      </c>
      <c r="F282" s="6">
        <v>-23.855072871243401</v>
      </c>
      <c r="G282" s="5" t="s">
        <v>2</v>
      </c>
      <c r="J282" s="3" t="s">
        <v>213</v>
      </c>
      <c r="K282" s="3" t="s">
        <v>217</v>
      </c>
      <c r="L282" s="3" t="str">
        <f t="shared" si="9"/>
        <v>V3O7-VO2</v>
      </c>
      <c r="M282" s="4">
        <v>-1742.4426697976801</v>
      </c>
      <c r="N282" s="4">
        <v>-537.82076869799198</v>
      </c>
      <c r="O282" s="4">
        <v>-40.056120859349399</v>
      </c>
      <c r="P282" s="3" t="s">
        <v>2</v>
      </c>
    </row>
    <row r="283" spans="1:16" x14ac:dyDescent="0.2">
      <c r="A283" s="5" t="s">
        <v>213</v>
      </c>
      <c r="B283" s="5" t="s">
        <v>218</v>
      </c>
      <c r="C283" s="3" t="str">
        <f t="shared" si="8"/>
        <v>V3O7-V</v>
      </c>
      <c r="D283" s="6">
        <v>-1972.1546359695101</v>
      </c>
      <c r="E283" s="6">
        <v>-209.525728497382</v>
      </c>
      <c r="F283" s="6">
        <v>22.903151219428199</v>
      </c>
      <c r="G283" s="5" t="s">
        <v>12</v>
      </c>
      <c r="J283" s="3" t="s">
        <v>213</v>
      </c>
      <c r="K283" s="3" t="s">
        <v>218</v>
      </c>
      <c r="L283" s="3" t="str">
        <f t="shared" si="9"/>
        <v>V3O7-V</v>
      </c>
      <c r="M283" s="4">
        <v>-1742.4426697976801</v>
      </c>
      <c r="N283" s="4">
        <v>-209.52631880163699</v>
      </c>
      <c r="O283" s="4">
        <v>-9.9130969355145098</v>
      </c>
      <c r="P283" s="3" t="s">
        <v>2</v>
      </c>
    </row>
    <row r="284" spans="1:16" x14ac:dyDescent="0.2">
      <c r="A284" s="5" t="s">
        <v>217</v>
      </c>
      <c r="B284" s="5" t="s">
        <v>214</v>
      </c>
      <c r="C284" s="3" t="str">
        <f t="shared" si="8"/>
        <v>VO2-V3O5</v>
      </c>
      <c r="D284" s="6">
        <v>-608.99107475923404</v>
      </c>
      <c r="E284" s="6">
        <v>-1662.64843004473</v>
      </c>
      <c r="F284" s="6">
        <v>-4.7116903300811499</v>
      </c>
      <c r="G284" s="5" t="s">
        <v>2</v>
      </c>
      <c r="J284" s="3" t="s">
        <v>217</v>
      </c>
      <c r="K284" s="3" t="s">
        <v>214</v>
      </c>
      <c r="L284" s="3" t="str">
        <f t="shared" si="9"/>
        <v>VO2-V3O5</v>
      </c>
      <c r="M284" s="4">
        <v>-537.82076869799198</v>
      </c>
      <c r="N284" s="4">
        <v>-1465.3244915267001</v>
      </c>
      <c r="O284" s="4">
        <v>-20.898669995778299</v>
      </c>
      <c r="P284" s="3" t="s">
        <v>2</v>
      </c>
    </row>
    <row r="285" spans="1:16" x14ac:dyDescent="0.2">
      <c r="A285" s="5" t="s">
        <v>217</v>
      </c>
      <c r="B285" s="5" t="s">
        <v>215</v>
      </c>
      <c r="C285" s="3" t="str">
        <f t="shared" si="8"/>
        <v>VO2-V2O3</v>
      </c>
      <c r="D285" s="6">
        <v>-608.99107475923404</v>
      </c>
      <c r="E285" s="6">
        <v>-1052.2369356703</v>
      </c>
      <c r="F285" s="6">
        <v>-3.29127071488525</v>
      </c>
      <c r="G285" s="5" t="s">
        <v>12</v>
      </c>
      <c r="J285" s="3" t="s">
        <v>217</v>
      </c>
      <c r="K285" s="3" t="s">
        <v>215</v>
      </c>
      <c r="L285" s="3" t="str">
        <f t="shared" si="9"/>
        <v>VO2-V2O3</v>
      </c>
      <c r="M285" s="4">
        <v>-537.82076869799198</v>
      </c>
      <c r="N285" s="4">
        <v>-926.08554680203702</v>
      </c>
      <c r="O285" s="4">
        <v>-19.480493969105702</v>
      </c>
      <c r="P285" s="3" t="s">
        <v>2</v>
      </c>
    </row>
    <row r="286" spans="1:16" x14ac:dyDescent="0.2">
      <c r="A286" s="5" t="s">
        <v>217</v>
      </c>
      <c r="B286" s="5" t="s">
        <v>218</v>
      </c>
      <c r="C286" s="3" t="str">
        <f t="shared" si="8"/>
        <v>VO2-V</v>
      </c>
      <c r="D286" s="6">
        <v>-608.99107475923404</v>
      </c>
      <c r="E286" s="6">
        <v>-209.525728497382</v>
      </c>
      <c r="F286" s="6">
        <v>30.696188567873602</v>
      </c>
      <c r="G286" s="5" t="s">
        <v>2</v>
      </c>
      <c r="J286" s="3" t="s">
        <v>217</v>
      </c>
      <c r="K286" s="3" t="s">
        <v>218</v>
      </c>
      <c r="L286" s="3" t="str">
        <f t="shared" si="9"/>
        <v>VO2-V</v>
      </c>
      <c r="M286" s="4">
        <v>-537.82076869799198</v>
      </c>
      <c r="N286" s="4">
        <v>-209.52631880163699</v>
      </c>
      <c r="O286" s="4">
        <v>-4.8892596148753498</v>
      </c>
      <c r="P286" s="3" t="s">
        <v>2</v>
      </c>
    </row>
    <row r="287" spans="1:16" x14ac:dyDescent="0.2">
      <c r="A287" s="5" t="s">
        <v>219</v>
      </c>
      <c r="B287" s="5" t="s">
        <v>220</v>
      </c>
      <c r="C287" s="3" t="str">
        <f t="shared" si="8"/>
        <v>W18O49-WO2</v>
      </c>
      <c r="D287" s="6">
        <v>-14279.469168060001</v>
      </c>
      <c r="E287" s="6">
        <v>-667.01440898338603</v>
      </c>
      <c r="F287" s="6">
        <v>5.8258082337994397</v>
      </c>
      <c r="G287" s="5" t="s">
        <v>12</v>
      </c>
      <c r="J287" s="3" t="s">
        <v>219</v>
      </c>
      <c r="K287" s="3" t="s">
        <v>220</v>
      </c>
      <c r="L287" s="3" t="str">
        <f t="shared" si="9"/>
        <v>W18O49-WO2</v>
      </c>
      <c r="M287" s="4">
        <v>-11678.681247402301</v>
      </c>
      <c r="N287" s="4">
        <v>-534.18688890472799</v>
      </c>
      <c r="O287" s="4">
        <v>-10.319773246339601</v>
      </c>
      <c r="P287" s="3" t="s">
        <v>2</v>
      </c>
    </row>
    <row r="288" spans="1:16" x14ac:dyDescent="0.2">
      <c r="A288" s="5" t="s">
        <v>219</v>
      </c>
      <c r="B288" s="5" t="s">
        <v>222</v>
      </c>
      <c r="C288" s="3" t="str">
        <f t="shared" si="8"/>
        <v>W18O49-W</v>
      </c>
      <c r="D288" s="6">
        <v>-14279.469168060001</v>
      </c>
      <c r="E288" s="6">
        <v>-298.83230592682298</v>
      </c>
      <c r="F288" s="6">
        <v>12.606120771176</v>
      </c>
      <c r="G288" s="5" t="s">
        <v>12</v>
      </c>
      <c r="J288" s="3" t="s">
        <v>219</v>
      </c>
      <c r="K288" s="3" t="s">
        <v>222</v>
      </c>
      <c r="L288" s="3" t="str">
        <f t="shared" si="9"/>
        <v>W18O49-W</v>
      </c>
      <c r="M288" s="4">
        <v>-11678.681247402301</v>
      </c>
      <c r="N288" s="4">
        <v>-298.832908221634</v>
      </c>
      <c r="O288" s="4">
        <v>-40.471404983196301</v>
      </c>
      <c r="P288" s="3" t="s">
        <v>2</v>
      </c>
    </row>
    <row r="289" spans="1:16" x14ac:dyDescent="0.2">
      <c r="A289" s="5" t="s">
        <v>220</v>
      </c>
      <c r="B289" s="5" t="s">
        <v>222</v>
      </c>
      <c r="C289" s="3" t="str">
        <f t="shared" si="8"/>
        <v>WO2-W</v>
      </c>
      <c r="D289" s="6">
        <v>-667.01440898338603</v>
      </c>
      <c r="E289" s="6">
        <v>-298.83230592682298</v>
      </c>
      <c r="F289" s="6">
        <v>15.0545669652287</v>
      </c>
      <c r="G289" s="5" t="s">
        <v>12</v>
      </c>
      <c r="J289" s="3" t="s">
        <v>220</v>
      </c>
      <c r="K289" s="3" t="s">
        <v>222</v>
      </c>
      <c r="L289" s="3" t="str">
        <f t="shared" si="9"/>
        <v>WO2-W</v>
      </c>
      <c r="M289" s="4">
        <v>-534.18688890472799</v>
      </c>
      <c r="N289" s="4">
        <v>-298.832908221634</v>
      </c>
      <c r="O289" s="4">
        <v>-51.359494221505798</v>
      </c>
      <c r="P289" s="3" t="s">
        <v>2</v>
      </c>
    </row>
    <row r="290" spans="1:16" x14ac:dyDescent="0.2">
      <c r="A290" s="5" t="s">
        <v>221</v>
      </c>
      <c r="B290" s="5" t="s">
        <v>219</v>
      </c>
      <c r="C290" s="3" t="str">
        <f t="shared" si="8"/>
        <v>WO3-W18O49</v>
      </c>
      <c r="D290" s="6">
        <v>-841.67241003550703</v>
      </c>
      <c r="E290" s="6">
        <v>-14279.469168060001</v>
      </c>
      <c r="F290" s="6">
        <v>5.0903579527692102</v>
      </c>
      <c r="G290" s="5" t="s">
        <v>12</v>
      </c>
      <c r="J290" s="3" t="s">
        <v>221</v>
      </c>
      <c r="K290" s="3" t="s">
        <v>219</v>
      </c>
      <c r="L290" s="3" t="str">
        <f t="shared" si="9"/>
        <v>WO3-W18O49</v>
      </c>
      <c r="M290" s="4">
        <v>-692.77856588689997</v>
      </c>
      <c r="N290" s="4">
        <v>-11678.681247402301</v>
      </c>
      <c r="O290" s="4">
        <v>-10.7698968506872</v>
      </c>
      <c r="P290" s="3" t="s">
        <v>2</v>
      </c>
    </row>
    <row r="291" spans="1:16" x14ac:dyDescent="0.2">
      <c r="A291" s="5" t="s">
        <v>221</v>
      </c>
      <c r="B291" s="5" t="s">
        <v>220</v>
      </c>
      <c r="C291" s="3" t="str">
        <f t="shared" si="8"/>
        <v>WO3-WO2</v>
      </c>
      <c r="D291" s="6">
        <v>-841.67241003550703</v>
      </c>
      <c r="E291" s="6">
        <v>-667.01440898338603</v>
      </c>
      <c r="F291" s="6">
        <v>5.6215164890690197</v>
      </c>
      <c r="G291" s="5" t="s">
        <v>12</v>
      </c>
      <c r="J291" s="3" t="s">
        <v>221</v>
      </c>
      <c r="K291" s="3" t="s">
        <v>220</v>
      </c>
      <c r="L291" s="3" t="str">
        <f t="shared" si="9"/>
        <v>WO3-WO2</v>
      </c>
      <c r="M291" s="4">
        <v>-692.77856588689997</v>
      </c>
      <c r="N291" s="4">
        <v>-534.18688890472799</v>
      </c>
      <c r="O291" s="4">
        <v>-10.444807580880401</v>
      </c>
      <c r="P291" s="3" t="s">
        <v>2</v>
      </c>
    </row>
    <row r="292" spans="1:16" x14ac:dyDescent="0.2">
      <c r="A292" s="5" t="s">
        <v>221</v>
      </c>
      <c r="B292" s="5" t="s">
        <v>222</v>
      </c>
      <c r="C292" s="3" t="str">
        <f t="shared" si="8"/>
        <v>WO3-W</v>
      </c>
      <c r="D292" s="6">
        <v>-841.67241003550703</v>
      </c>
      <c r="E292" s="6">
        <v>-298.83230592682298</v>
      </c>
      <c r="F292" s="6">
        <v>11.9102168065087</v>
      </c>
      <c r="G292" s="5" t="s">
        <v>12</v>
      </c>
      <c r="J292" s="3" t="s">
        <v>221</v>
      </c>
      <c r="K292" s="3" t="s">
        <v>222</v>
      </c>
      <c r="L292" s="3" t="str">
        <f t="shared" si="9"/>
        <v>WO3-W</v>
      </c>
      <c r="M292" s="4">
        <v>-692.77856588689997</v>
      </c>
      <c r="N292" s="4">
        <v>-298.832908221634</v>
      </c>
      <c r="O292" s="4">
        <v>-37.721265341297297</v>
      </c>
      <c r="P292" s="3" t="s">
        <v>2</v>
      </c>
    </row>
    <row r="293" spans="1:16" x14ac:dyDescent="0.2">
      <c r="A293" s="5" t="s">
        <v>223</v>
      </c>
      <c r="B293" s="5" t="s">
        <v>224</v>
      </c>
      <c r="C293" s="3" t="str">
        <f t="shared" si="8"/>
        <v>Y2O3-Y</v>
      </c>
      <c r="D293" s="6">
        <v>-1099.2825707336599</v>
      </c>
      <c r="E293" s="6">
        <v>-149.130224339573</v>
      </c>
      <c r="F293" s="6">
        <v>97.970889455120997</v>
      </c>
      <c r="G293" s="5" t="s">
        <v>2</v>
      </c>
      <c r="J293" s="3" t="s">
        <v>223</v>
      </c>
      <c r="K293" s="3" t="s">
        <v>224</v>
      </c>
      <c r="L293" s="3" t="str">
        <f t="shared" si="9"/>
        <v>Y2O3-Y</v>
      </c>
      <c r="M293" s="4">
        <v>-1050.7007596964399</v>
      </c>
      <c r="N293" s="4">
        <v>-149.12985885822701</v>
      </c>
      <c r="O293" s="4">
        <v>81.777196096944095</v>
      </c>
      <c r="P293" s="3" t="s">
        <v>2</v>
      </c>
    </row>
    <row r="294" spans="1:16" x14ac:dyDescent="0.2">
      <c r="A294" s="5" t="s">
        <v>225</v>
      </c>
      <c r="B294" s="5" t="s">
        <v>226</v>
      </c>
      <c r="C294" s="3" t="str">
        <f t="shared" si="8"/>
        <v>YbO-Yb</v>
      </c>
      <c r="D294" s="6">
        <v>-317.33234906435001</v>
      </c>
      <c r="E294" s="6">
        <v>-35.252232268042803</v>
      </c>
      <c r="F294" s="6">
        <v>113.043632233254</v>
      </c>
      <c r="G294" s="5" t="s">
        <v>2</v>
      </c>
      <c r="J294" s="3" t="s">
        <v>225</v>
      </c>
      <c r="K294" s="3" t="s">
        <v>226</v>
      </c>
      <c r="L294" s="3" t="str">
        <f t="shared" si="9"/>
        <v>YbO-Yb</v>
      </c>
      <c r="M294" s="4">
        <v>-301.13815609970601</v>
      </c>
      <c r="N294" s="4">
        <v>-35.253105272695898</v>
      </c>
      <c r="O294" s="4">
        <v>96.848566263958304</v>
      </c>
      <c r="P294" s="3" t="s">
        <v>2</v>
      </c>
    </row>
    <row r="295" spans="1:16" x14ac:dyDescent="0.2">
      <c r="A295" s="5" t="s">
        <v>227</v>
      </c>
      <c r="B295" s="5" t="s">
        <v>228</v>
      </c>
      <c r="C295" s="3" t="str">
        <f t="shared" si="8"/>
        <v>ZnO-Zn</v>
      </c>
      <c r="D295" s="6">
        <v>-226.042718276031</v>
      </c>
      <c r="E295" s="6">
        <v>-29.350342649384</v>
      </c>
      <c r="F295" s="6">
        <v>27.655891063594702</v>
      </c>
      <c r="G295" s="5" t="s">
        <v>2</v>
      </c>
      <c r="J295" s="3" t="s">
        <v>227</v>
      </c>
      <c r="K295" s="3" t="s">
        <v>228</v>
      </c>
      <c r="L295" s="3" t="str">
        <f t="shared" si="9"/>
        <v>ZnO-Zn</v>
      </c>
      <c r="M295" s="4">
        <v>-209.84862896051399</v>
      </c>
      <c r="N295" s="4">
        <v>-29.349808262621298</v>
      </c>
      <c r="O295" s="4">
        <v>11.462336134840299</v>
      </c>
      <c r="P295" s="3" t="s">
        <v>12</v>
      </c>
    </row>
    <row r="296" spans="1:16" x14ac:dyDescent="0.2">
      <c r="A296" s="5" t="s">
        <v>230</v>
      </c>
      <c r="B296" s="5" t="s">
        <v>231</v>
      </c>
      <c r="C296" s="3" t="str">
        <f t="shared" si="8"/>
        <v>Zr3O-Zr</v>
      </c>
      <c r="D296" s="6">
        <v>-848.24473310078702</v>
      </c>
      <c r="E296" s="6">
        <v>-197.09475098841901</v>
      </c>
      <c r="F296" s="6">
        <v>87.923995572475604</v>
      </c>
      <c r="G296" s="5" t="s">
        <v>2</v>
      </c>
      <c r="J296" s="3" t="s">
        <v>230</v>
      </c>
      <c r="K296" s="3" t="s">
        <v>231</v>
      </c>
      <c r="L296" s="3" t="str">
        <f t="shared" si="9"/>
        <v>Zr3O-Zr</v>
      </c>
      <c r="M296" s="4">
        <v>-832.05052710794405</v>
      </c>
      <c r="N296" s="4">
        <v>-197.09525735878799</v>
      </c>
      <c r="O296" s="4">
        <v>71.728270468524997</v>
      </c>
      <c r="P296" s="3" t="s">
        <v>2</v>
      </c>
    </row>
    <row r="297" spans="1:16" x14ac:dyDescent="0.2">
      <c r="A297" s="5" t="s">
        <v>229</v>
      </c>
      <c r="B297" s="5" t="s">
        <v>230</v>
      </c>
      <c r="C297" s="3" t="str">
        <f t="shared" si="8"/>
        <v>ZrO2-Zr3O</v>
      </c>
      <c r="D297" s="6">
        <v>-689.87716951044297</v>
      </c>
      <c r="E297" s="6">
        <v>-848.24473310078702</v>
      </c>
      <c r="F297" s="6">
        <v>75.240870523055705</v>
      </c>
      <c r="G297" s="5" t="s">
        <v>2</v>
      </c>
      <c r="J297" s="3" t="s">
        <v>229</v>
      </c>
      <c r="K297" s="3" t="s">
        <v>230</v>
      </c>
      <c r="L297" s="3" t="str">
        <f t="shared" si="9"/>
        <v>ZrO2-Zr3O</v>
      </c>
      <c r="M297" s="4">
        <v>-657.489578531907</v>
      </c>
      <c r="N297" s="4">
        <v>-832.05052710794405</v>
      </c>
      <c r="O297" s="4">
        <v>59.047157134502598</v>
      </c>
      <c r="P297" s="3" t="s">
        <v>2</v>
      </c>
    </row>
    <row r="298" spans="1:16" x14ac:dyDescent="0.2">
      <c r="A298" s="5" t="s">
        <v>229</v>
      </c>
      <c r="B298" s="5" t="s">
        <v>231</v>
      </c>
      <c r="C298" s="3" t="str">
        <f t="shared" si="8"/>
        <v>ZrO2-Zr</v>
      </c>
      <c r="D298" s="6">
        <v>-689.87716951044297</v>
      </c>
      <c r="E298" s="6">
        <v>-197.09475098841901</v>
      </c>
      <c r="F298" s="6">
        <v>77.354724697959</v>
      </c>
      <c r="G298" s="5" t="s">
        <v>2</v>
      </c>
      <c r="J298" s="3" t="s">
        <v>229</v>
      </c>
      <c r="K298" s="3" t="s">
        <v>231</v>
      </c>
      <c r="L298" s="3" t="str">
        <f t="shared" si="9"/>
        <v>ZrO2-Zr</v>
      </c>
      <c r="M298" s="4">
        <v>-657.489578531907</v>
      </c>
      <c r="N298" s="4">
        <v>-197.09525735878799</v>
      </c>
      <c r="O298" s="4">
        <v>61.160676023506397</v>
      </c>
      <c r="P298" s="3" t="s">
        <v>2</v>
      </c>
    </row>
  </sheetData>
  <sortState ref="J2:P298">
    <sortCondition ref="J146"/>
  </sortState>
  <mergeCells count="1">
    <mergeCell ref="I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6765-0E11-46BF-A91A-60F43A5626A4}">
  <dimension ref="A1:G107"/>
  <sheetViews>
    <sheetView topLeftCell="A16" workbookViewId="0">
      <selection activeCell="B53" sqref="B53"/>
    </sheetView>
  </sheetViews>
  <sheetFormatPr defaultColWidth="15.85546875" defaultRowHeight="15" x14ac:dyDescent="0.25"/>
  <cols>
    <col min="4" max="4" width="20.85546875" customWidth="1"/>
    <col min="5" max="5" width="20.140625" customWidth="1"/>
  </cols>
  <sheetData>
    <row r="1" spans="1:7" x14ac:dyDescent="0.25">
      <c r="A1" s="1" t="s">
        <v>233</v>
      </c>
      <c r="B1" s="1" t="s">
        <v>234</v>
      </c>
      <c r="C1" s="1" t="s">
        <v>238</v>
      </c>
      <c r="D1" s="1" t="s">
        <v>235</v>
      </c>
      <c r="E1" s="1" t="s">
        <v>236</v>
      </c>
      <c r="F1" s="1" t="s">
        <v>237</v>
      </c>
      <c r="G1" s="1" t="s">
        <v>232</v>
      </c>
    </row>
    <row r="2" spans="1:7" x14ac:dyDescent="0.25">
      <c r="A2" s="3" t="s">
        <v>7</v>
      </c>
      <c r="B2" s="3" t="s">
        <v>8</v>
      </c>
      <c r="C2" s="3" t="str">
        <f t="shared" ref="C2:C33" si="0">CONCATENATE(A2,"-",B2)</f>
        <v>Al2O3-Al</v>
      </c>
      <c r="D2" s="4">
        <v>-404.12967999283899</v>
      </c>
      <c r="E2" s="4">
        <v>-2.01486408060912</v>
      </c>
      <c r="F2" s="4">
        <v>71.425649172165905</v>
      </c>
      <c r="G2" s="3" t="s">
        <v>2</v>
      </c>
    </row>
    <row r="3" spans="1:7" x14ac:dyDescent="0.25">
      <c r="A3" s="3" t="s">
        <v>10</v>
      </c>
      <c r="B3" s="3" t="s">
        <v>11</v>
      </c>
      <c r="C3" s="3" t="str">
        <f t="shared" si="0"/>
        <v>As2O3-As</v>
      </c>
      <c r="D3" s="4">
        <v>-164.83744104350899</v>
      </c>
      <c r="E3" s="4">
        <v>-2.5443938766482499</v>
      </c>
      <c r="F3" s="4">
        <v>-8.6914503416365907</v>
      </c>
      <c r="G3" s="3" t="s">
        <v>2</v>
      </c>
    </row>
    <row r="4" spans="1:7" x14ac:dyDescent="0.25">
      <c r="A4" s="3" t="s">
        <v>9</v>
      </c>
      <c r="B4" s="3" t="s">
        <v>11</v>
      </c>
      <c r="C4" s="3" t="str">
        <f t="shared" si="0"/>
        <v>As2O5-As</v>
      </c>
      <c r="D4" s="4">
        <v>-228.55968427987099</v>
      </c>
      <c r="E4" s="4">
        <v>-2.5443938766482499</v>
      </c>
      <c r="F4" s="4">
        <v>-17.2468221330594</v>
      </c>
      <c r="G4" s="3" t="s">
        <v>2</v>
      </c>
    </row>
    <row r="5" spans="1:7" x14ac:dyDescent="0.25">
      <c r="A5" s="3" t="s">
        <v>9</v>
      </c>
      <c r="B5" s="3" t="s">
        <v>10</v>
      </c>
      <c r="C5" s="3" t="str">
        <f t="shared" si="0"/>
        <v>As2O5-As2O3</v>
      </c>
      <c r="D5" s="4">
        <v>-228.55968427987099</v>
      </c>
      <c r="E5" s="4">
        <v>-164.83744104350899</v>
      </c>
      <c r="F5" s="4">
        <v>-30.0798798201936</v>
      </c>
      <c r="G5" s="3" t="s">
        <v>2</v>
      </c>
    </row>
    <row r="6" spans="1:7" x14ac:dyDescent="0.25">
      <c r="A6" s="3" t="s">
        <v>13</v>
      </c>
      <c r="B6" s="3" t="s">
        <v>14</v>
      </c>
      <c r="C6" s="3" t="str">
        <f t="shared" si="0"/>
        <v>Au2O3-Au</v>
      </c>
      <c r="D6" s="4">
        <v>-10.0873532783824</v>
      </c>
      <c r="E6" s="4">
        <v>-3.3846153576194999</v>
      </c>
      <c r="F6" s="4">
        <v>-60.834960583993201</v>
      </c>
      <c r="G6" s="3" t="s">
        <v>2</v>
      </c>
    </row>
    <row r="7" spans="1:7" x14ac:dyDescent="0.25">
      <c r="A7" s="3" t="s">
        <v>19</v>
      </c>
      <c r="B7" s="3" t="s">
        <v>20</v>
      </c>
      <c r="C7" s="3" t="str">
        <f t="shared" si="0"/>
        <v>BaO-Ba</v>
      </c>
      <c r="D7" s="4">
        <v>-137.317837682099</v>
      </c>
      <c r="E7" s="4">
        <v>-4.4478080042220798</v>
      </c>
      <c r="F7" s="4">
        <v>70.929028239503097</v>
      </c>
      <c r="G7" s="3" t="s">
        <v>2</v>
      </c>
    </row>
    <row r="8" spans="1:7" x14ac:dyDescent="0.25">
      <c r="A8" s="3" t="s">
        <v>24</v>
      </c>
      <c r="B8" s="3" t="s">
        <v>26</v>
      </c>
      <c r="C8" s="3" t="str">
        <f t="shared" si="0"/>
        <v>Bi2O3-Bi</v>
      </c>
      <c r="D8" s="4">
        <v>-147.95684309177301</v>
      </c>
      <c r="E8" s="4">
        <v>-4.0429111799596198</v>
      </c>
      <c r="F8" s="4">
        <v>-15.3173278610897</v>
      </c>
      <c r="G8" s="3" t="s">
        <v>2</v>
      </c>
    </row>
    <row r="9" spans="1:7" x14ac:dyDescent="0.25">
      <c r="A9" s="3" t="s">
        <v>27</v>
      </c>
      <c r="B9" s="3" t="s">
        <v>28</v>
      </c>
      <c r="C9" s="3" t="str">
        <f t="shared" si="0"/>
        <v>CaO-Ca</v>
      </c>
      <c r="D9" s="4">
        <v>-154.503051613655</v>
      </c>
      <c r="E9" s="4">
        <v>-2.95171352597669</v>
      </c>
      <c r="F9" s="4">
        <v>89.610336649304799</v>
      </c>
      <c r="G9" s="3" t="s">
        <v>2</v>
      </c>
    </row>
    <row r="10" spans="1:7" x14ac:dyDescent="0.25">
      <c r="A10" s="3" t="s">
        <v>29</v>
      </c>
      <c r="B10" s="3" t="s">
        <v>30</v>
      </c>
      <c r="C10" s="3" t="str">
        <f t="shared" si="0"/>
        <v>CdO-Cd</v>
      </c>
      <c r="D10" s="4">
        <v>-65.805832592342895</v>
      </c>
      <c r="E10" s="4">
        <v>-3.6911027284665301</v>
      </c>
      <c r="F10" s="4">
        <v>0.173728425502022</v>
      </c>
      <c r="G10" s="3" t="s">
        <v>12</v>
      </c>
    </row>
    <row r="11" spans="1:7" x14ac:dyDescent="0.25">
      <c r="A11" s="3" t="s">
        <v>34</v>
      </c>
      <c r="B11" s="3" t="s">
        <v>38</v>
      </c>
      <c r="C11" s="3" t="str">
        <f t="shared" si="0"/>
        <v>Ce2O3-Ce</v>
      </c>
      <c r="D11" s="4">
        <v>-440.03036259974903</v>
      </c>
      <c r="E11" s="4">
        <v>-4.9492615333201</v>
      </c>
      <c r="F11" s="4">
        <v>81.436278405995395</v>
      </c>
      <c r="G11" s="3" t="s">
        <v>2</v>
      </c>
    </row>
    <row r="12" spans="1:7" x14ac:dyDescent="0.25">
      <c r="A12" s="3" t="s">
        <v>35</v>
      </c>
      <c r="B12" s="3" t="s">
        <v>38</v>
      </c>
      <c r="C12" s="3" t="str">
        <f t="shared" si="0"/>
        <v>CeO2-Ce</v>
      </c>
      <c r="D12" s="4">
        <v>-264.63952038956</v>
      </c>
      <c r="E12" s="4">
        <v>-4.9492615333201</v>
      </c>
      <c r="F12" s="4">
        <v>67.904127989745803</v>
      </c>
      <c r="G12" s="3" t="s">
        <v>2</v>
      </c>
    </row>
    <row r="13" spans="1:7" x14ac:dyDescent="0.25">
      <c r="A13" s="3" t="s">
        <v>35</v>
      </c>
      <c r="B13" s="3" t="s">
        <v>34</v>
      </c>
      <c r="C13" s="3" t="str">
        <f t="shared" si="0"/>
        <v>CeO2-Ce2O3</v>
      </c>
      <c r="D13" s="4">
        <v>-264.63952038956</v>
      </c>
      <c r="E13" s="4">
        <v>-440.03036259974903</v>
      </c>
      <c r="F13" s="4">
        <v>27.307676740996801</v>
      </c>
      <c r="G13" s="3" t="s">
        <v>2</v>
      </c>
    </row>
    <row r="14" spans="1:7" x14ac:dyDescent="0.25">
      <c r="A14" s="3" t="s">
        <v>40</v>
      </c>
      <c r="B14" s="3" t="s">
        <v>42</v>
      </c>
      <c r="C14" s="3" t="str">
        <f t="shared" si="0"/>
        <v>Co3O4-Co</v>
      </c>
      <c r="D14" s="4">
        <v>-225.64546824461499</v>
      </c>
      <c r="E14" s="4">
        <v>-2.14070846491878</v>
      </c>
      <c r="F14" s="4">
        <v>-7.1351657259095198</v>
      </c>
      <c r="G14" s="3" t="s">
        <v>2</v>
      </c>
    </row>
    <row r="15" spans="1:7" x14ac:dyDescent="0.25">
      <c r="A15" s="3" t="s">
        <v>40</v>
      </c>
      <c r="B15" s="3" t="s">
        <v>41</v>
      </c>
      <c r="C15" s="3" t="str">
        <f t="shared" si="0"/>
        <v>Co3O4-CoO</v>
      </c>
      <c r="D15" s="4">
        <v>-225.64546824461499</v>
      </c>
      <c r="E15" s="4">
        <v>-60.644528980471598</v>
      </c>
      <c r="F15" s="4">
        <v>-18.2291201351734</v>
      </c>
      <c r="G15" s="3" t="s">
        <v>2</v>
      </c>
    </row>
    <row r="16" spans="1:7" x14ac:dyDescent="0.25">
      <c r="A16" s="3" t="s">
        <v>41</v>
      </c>
      <c r="B16" s="3" t="s">
        <v>42</v>
      </c>
      <c r="C16" s="3" t="str">
        <f t="shared" si="0"/>
        <v>CoO-Co</v>
      </c>
      <c r="D16" s="4">
        <v>-60.644528980471598</v>
      </c>
      <c r="E16" s="4">
        <v>-2.14070846491878</v>
      </c>
      <c r="F16" s="4">
        <v>-3.43718092282155</v>
      </c>
      <c r="G16" s="3" t="s">
        <v>12</v>
      </c>
    </row>
    <row r="17" spans="1:7" x14ac:dyDescent="0.25">
      <c r="A17" s="3" t="s">
        <v>44</v>
      </c>
      <c r="B17" s="3" t="s">
        <v>46</v>
      </c>
      <c r="C17" s="3" t="str">
        <f t="shared" si="0"/>
        <v>Cr2O3-Cr</v>
      </c>
      <c r="D17" s="4">
        <v>-278.181283600656</v>
      </c>
      <c r="E17" s="4">
        <v>-1.68457601646683</v>
      </c>
      <c r="F17" s="4">
        <v>29.663042417532999</v>
      </c>
      <c r="G17" s="3" t="s">
        <v>2</v>
      </c>
    </row>
    <row r="18" spans="1:7" x14ac:dyDescent="0.25">
      <c r="A18" s="3" t="s">
        <v>45</v>
      </c>
      <c r="B18" s="3" t="s">
        <v>46</v>
      </c>
      <c r="C18" s="3" t="str">
        <f t="shared" si="0"/>
        <v>CrO2-Cr</v>
      </c>
      <c r="D18" s="4">
        <v>-146.53754095396999</v>
      </c>
      <c r="E18" s="4">
        <v>-1.68457601646683</v>
      </c>
      <c r="F18" s="4">
        <v>10.485481030377301</v>
      </c>
      <c r="G18" s="3" t="s">
        <v>2</v>
      </c>
    </row>
    <row r="19" spans="1:7" x14ac:dyDescent="0.25">
      <c r="A19" s="3" t="s">
        <v>45</v>
      </c>
      <c r="B19" s="3" t="s">
        <v>44</v>
      </c>
      <c r="C19" s="3" t="str">
        <f t="shared" si="0"/>
        <v>CrO2-Cr2O3</v>
      </c>
      <c r="D19" s="4">
        <v>-146.53754095396999</v>
      </c>
      <c r="E19" s="4">
        <v>-278.181283600656</v>
      </c>
      <c r="F19" s="4">
        <v>-47.047203131089702</v>
      </c>
      <c r="G19" s="3" t="s">
        <v>2</v>
      </c>
    </row>
    <row r="20" spans="1:7" x14ac:dyDescent="0.25">
      <c r="A20" s="3" t="s">
        <v>239</v>
      </c>
      <c r="B20" s="3" t="s">
        <v>46</v>
      </c>
      <c r="C20" s="3" t="str">
        <f t="shared" si="0"/>
        <v>CrO3-Cr</v>
      </c>
      <c r="D20" s="4">
        <v>-146.11772169890699</v>
      </c>
      <c r="E20" s="4">
        <v>-1.68457601646683</v>
      </c>
      <c r="F20" s="4">
        <v>-13.796619544227401</v>
      </c>
      <c r="G20" s="3" t="s">
        <v>2</v>
      </c>
    </row>
    <row r="21" spans="1:7" x14ac:dyDescent="0.25">
      <c r="A21" s="3" t="s">
        <v>239</v>
      </c>
      <c r="B21" s="3" t="s">
        <v>45</v>
      </c>
      <c r="C21" s="3" t="str">
        <f t="shared" si="0"/>
        <v>CrO3-CrO2</v>
      </c>
      <c r="D21" s="4">
        <v>-146.11772169890699</v>
      </c>
      <c r="E21" s="4">
        <v>-146.53754095396999</v>
      </c>
      <c r="F21" s="4">
        <v>-62.360820693437098</v>
      </c>
      <c r="G21" s="3" t="s">
        <v>2</v>
      </c>
    </row>
    <row r="22" spans="1:7" x14ac:dyDescent="0.25">
      <c r="A22" s="3" t="s">
        <v>239</v>
      </c>
      <c r="B22" s="3" t="s">
        <v>44</v>
      </c>
      <c r="C22" s="3" t="str">
        <f t="shared" si="0"/>
        <v>CrO3-Cr2O3</v>
      </c>
      <c r="D22" s="4">
        <v>-146.11772169890699</v>
      </c>
      <c r="E22" s="4">
        <v>-278.181283600656</v>
      </c>
      <c r="F22" s="4">
        <v>-57.256281505987999</v>
      </c>
      <c r="G22" s="3" t="s">
        <v>2</v>
      </c>
    </row>
    <row r="23" spans="1:7" x14ac:dyDescent="0.25">
      <c r="A23" s="3" t="s">
        <v>54</v>
      </c>
      <c r="B23" s="3" t="s">
        <v>56</v>
      </c>
      <c r="C23" s="3" t="str">
        <f t="shared" si="0"/>
        <v>Cu2O-Cu</v>
      </c>
      <c r="D23" s="4">
        <v>-47.3801316055877</v>
      </c>
      <c r="E23" s="4">
        <v>-2.3632520731855302</v>
      </c>
      <c r="F23" s="4">
        <v>-19.287373979157699</v>
      </c>
      <c r="G23" s="3" t="s">
        <v>2</v>
      </c>
    </row>
    <row r="24" spans="1:7" x14ac:dyDescent="0.25">
      <c r="A24" s="3" t="s">
        <v>53</v>
      </c>
      <c r="B24" s="3" t="s">
        <v>56</v>
      </c>
      <c r="C24" s="3" t="str">
        <f t="shared" si="0"/>
        <v>CuO-Cu</v>
      </c>
      <c r="D24" s="4">
        <v>-39.6180937366262</v>
      </c>
      <c r="E24" s="4">
        <v>-2.3632520731855302</v>
      </c>
      <c r="F24" s="4">
        <v>-24.686159774933699</v>
      </c>
      <c r="G24" s="3" t="s">
        <v>2</v>
      </c>
    </row>
    <row r="25" spans="1:7" x14ac:dyDescent="0.25">
      <c r="A25" s="3" t="s">
        <v>53</v>
      </c>
      <c r="B25" s="3" t="s">
        <v>54</v>
      </c>
      <c r="C25" s="3" t="str">
        <f t="shared" si="0"/>
        <v>CuO-Cu2O</v>
      </c>
      <c r="D25" s="4">
        <v>-39.6180937366262</v>
      </c>
      <c r="E25" s="4">
        <v>-47.3801316055877</v>
      </c>
      <c r="F25" s="4">
        <v>-30.084945570709699</v>
      </c>
      <c r="G25" s="3" t="s">
        <v>2</v>
      </c>
    </row>
    <row r="26" spans="1:7" x14ac:dyDescent="0.25">
      <c r="A26" s="3" t="s">
        <v>59</v>
      </c>
      <c r="B26" s="3" t="s">
        <v>60</v>
      </c>
      <c r="C26" s="3" t="str">
        <f t="shared" si="0"/>
        <v>Er2O3-Er</v>
      </c>
      <c r="D26" s="4">
        <v>-464.69110213712298</v>
      </c>
      <c r="E26" s="4">
        <v>-5.2146321376061602</v>
      </c>
      <c r="F26" s="4">
        <v>89.479611182262502</v>
      </c>
      <c r="G26" s="3" t="s">
        <v>2</v>
      </c>
    </row>
    <row r="27" spans="1:7" x14ac:dyDescent="0.25">
      <c r="A27" s="3" t="s">
        <v>61</v>
      </c>
      <c r="B27" s="3" t="s">
        <v>63</v>
      </c>
      <c r="C27" s="3" t="str">
        <f t="shared" si="0"/>
        <v>Eu2O3-Eu</v>
      </c>
      <c r="D27" s="4">
        <v>-407.38812365974098</v>
      </c>
      <c r="E27" s="4">
        <v>-5.5455615377953302</v>
      </c>
      <c r="F27" s="4">
        <v>70.157998756342394</v>
      </c>
      <c r="G27" s="3" t="s">
        <v>2</v>
      </c>
    </row>
    <row r="28" spans="1:7" x14ac:dyDescent="0.25">
      <c r="A28" s="3" t="s">
        <v>64</v>
      </c>
      <c r="B28" s="3" t="s">
        <v>66</v>
      </c>
      <c r="C28" s="3" t="str">
        <f t="shared" si="0"/>
        <v>Fe2O3-FeO</v>
      </c>
      <c r="D28" s="4">
        <v>-203.22837212752199</v>
      </c>
      <c r="E28" s="4">
        <v>-69.349237805360701</v>
      </c>
      <c r="F28" s="4">
        <v>2.5888950784270999</v>
      </c>
      <c r="G28" s="3" t="s">
        <v>12</v>
      </c>
    </row>
    <row r="29" spans="1:7" x14ac:dyDescent="0.25">
      <c r="A29" s="3" t="s">
        <v>64</v>
      </c>
      <c r="B29" s="3" t="s">
        <v>65</v>
      </c>
      <c r="C29" s="3" t="str">
        <f t="shared" si="0"/>
        <v>Fe2O3-Fe3O4</v>
      </c>
      <c r="D29" s="4">
        <v>-203.22837212752199</v>
      </c>
      <c r="E29" s="4">
        <v>-277.71432523195</v>
      </c>
      <c r="F29" s="4">
        <v>-7.6845355197075298</v>
      </c>
      <c r="G29" s="3" t="s">
        <v>2</v>
      </c>
    </row>
    <row r="30" spans="1:7" x14ac:dyDescent="0.25">
      <c r="A30" s="3" t="s">
        <v>64</v>
      </c>
      <c r="B30" s="3" t="s">
        <v>67</v>
      </c>
      <c r="C30" s="3" t="str">
        <f t="shared" si="0"/>
        <v>Fe2O3-Fe</v>
      </c>
      <c r="D30" s="4">
        <v>-203.22837212752199</v>
      </c>
      <c r="E30" s="4">
        <v>-1.94396081764869</v>
      </c>
      <c r="F30" s="4">
        <v>4.5058153923674098</v>
      </c>
      <c r="G30" s="3" t="s">
        <v>12</v>
      </c>
    </row>
    <row r="31" spans="1:7" x14ac:dyDescent="0.25">
      <c r="A31" s="3" t="s">
        <v>65</v>
      </c>
      <c r="B31" s="3" t="s">
        <v>67</v>
      </c>
      <c r="C31" s="3" t="str">
        <f t="shared" si="0"/>
        <v>Fe3O4-Fe</v>
      </c>
      <c r="D31" s="4">
        <v>-277.71432523195</v>
      </c>
      <c r="E31" s="4">
        <v>-1.94396081764869</v>
      </c>
      <c r="F31" s="4">
        <v>6.02960925637678</v>
      </c>
      <c r="G31" s="3" t="s">
        <v>12</v>
      </c>
    </row>
    <row r="32" spans="1:7" x14ac:dyDescent="0.25">
      <c r="A32" s="3" t="s">
        <v>65</v>
      </c>
      <c r="B32" s="3" t="s">
        <v>66</v>
      </c>
      <c r="C32" s="3" t="str">
        <f t="shared" si="0"/>
        <v>Fe3O4-FeO</v>
      </c>
      <c r="D32" s="4">
        <v>-277.71432523195</v>
      </c>
      <c r="E32" s="4">
        <v>-69.349237805360602</v>
      </c>
      <c r="F32" s="4">
        <v>7.7256103774943696</v>
      </c>
      <c r="G32" s="3" t="s">
        <v>12</v>
      </c>
    </row>
    <row r="33" spans="1:7" x14ac:dyDescent="0.25">
      <c r="A33" s="3" t="s">
        <v>66</v>
      </c>
      <c r="B33" s="3" t="s">
        <v>67</v>
      </c>
      <c r="C33" s="3" t="str">
        <f t="shared" si="0"/>
        <v>FeO-Fe</v>
      </c>
      <c r="D33" s="4">
        <v>-69.349237805360602</v>
      </c>
      <c r="E33" s="4">
        <v>-1.94396081764869</v>
      </c>
      <c r="F33" s="4">
        <v>5.4642755493375796</v>
      </c>
      <c r="G33" s="3" t="s">
        <v>12</v>
      </c>
    </row>
    <row r="34" spans="1:7" x14ac:dyDescent="0.25">
      <c r="A34" s="3" t="s">
        <v>70</v>
      </c>
      <c r="B34" s="3" t="s">
        <v>71</v>
      </c>
      <c r="C34" s="3" t="str">
        <f t="shared" ref="C34:C65" si="1">CONCATENATE(A34,"-",B34)</f>
        <v>Gd2O3-Gd</v>
      </c>
      <c r="D34" s="4">
        <v>-447.37346071891301</v>
      </c>
      <c r="E34" s="4">
        <v>-4.8419446348091597</v>
      </c>
      <c r="F34" s="4">
        <v>83.955522378057196</v>
      </c>
      <c r="G34" s="3" t="s">
        <v>2</v>
      </c>
    </row>
    <row r="35" spans="1:7" x14ac:dyDescent="0.25">
      <c r="A35" s="3" t="s">
        <v>72</v>
      </c>
      <c r="B35" s="3" t="s">
        <v>73</v>
      </c>
      <c r="C35" s="3" t="str">
        <f t="shared" si="1"/>
        <v>GeO2-Ge</v>
      </c>
      <c r="D35" s="4">
        <v>-141.429337557602</v>
      </c>
      <c r="E35" s="4">
        <v>-2.21524596547818</v>
      </c>
      <c r="F35" s="4">
        <v>7.6660443576878698</v>
      </c>
      <c r="G35" s="3" t="s">
        <v>12</v>
      </c>
    </row>
    <row r="36" spans="1:7" x14ac:dyDescent="0.25">
      <c r="A36" s="3" t="s">
        <v>74</v>
      </c>
      <c r="B36" s="3" t="s">
        <v>75</v>
      </c>
      <c r="C36" s="3" t="str">
        <f t="shared" si="1"/>
        <v>HfO2-Hf</v>
      </c>
      <c r="D36" s="4">
        <v>-277.827664931654</v>
      </c>
      <c r="E36" s="4">
        <v>-3.1037101690868298</v>
      </c>
      <c r="F36" s="4">
        <v>75.420975942909195</v>
      </c>
      <c r="G36" s="3" t="s">
        <v>2</v>
      </c>
    </row>
    <row r="37" spans="1:7" x14ac:dyDescent="0.25">
      <c r="A37" s="3" t="s">
        <v>78</v>
      </c>
      <c r="B37" s="3" t="s">
        <v>79</v>
      </c>
      <c r="C37" s="3" t="str">
        <f t="shared" si="1"/>
        <v>Ho2O3-Ho</v>
      </c>
      <c r="D37" s="4">
        <v>-321.38929949615499</v>
      </c>
      <c r="E37" s="4">
        <v>-5.3458209889731396</v>
      </c>
      <c r="F37" s="4">
        <v>41.624884401028702</v>
      </c>
      <c r="G37" s="3" t="s">
        <v>2</v>
      </c>
    </row>
    <row r="38" spans="1:7" x14ac:dyDescent="0.25">
      <c r="A38" s="3" t="s">
        <v>85</v>
      </c>
      <c r="B38" s="3" t="s">
        <v>86</v>
      </c>
      <c r="C38" s="3" t="str">
        <f t="shared" si="1"/>
        <v>IrO2-Ir</v>
      </c>
      <c r="D38" s="4">
        <v>-62.174100466616402</v>
      </c>
      <c r="E38" s="4">
        <v>-2.53007070493463</v>
      </c>
      <c r="F38" s="4">
        <v>-32.118986557533503</v>
      </c>
      <c r="G38" s="3" t="s">
        <v>2</v>
      </c>
    </row>
    <row r="39" spans="1:7" x14ac:dyDescent="0.25">
      <c r="A39" s="3" t="s">
        <v>91</v>
      </c>
      <c r="B39" s="3" t="s">
        <v>92</v>
      </c>
      <c r="C39" s="3" t="str">
        <f t="shared" si="1"/>
        <v>La2O3-La</v>
      </c>
      <c r="D39" s="4">
        <v>-437.77776615597901</v>
      </c>
      <c r="E39" s="4">
        <v>-4.0548115266072502</v>
      </c>
      <c r="F39" s="4">
        <v>81.281712929213995</v>
      </c>
      <c r="G39" s="3" t="s">
        <v>2</v>
      </c>
    </row>
    <row r="40" spans="1:7" x14ac:dyDescent="0.25">
      <c r="A40" s="3" t="s">
        <v>96</v>
      </c>
      <c r="B40" s="3" t="s">
        <v>97</v>
      </c>
      <c r="C40" s="3" t="str">
        <f t="shared" si="1"/>
        <v>Lu2O3-Lu</v>
      </c>
      <c r="D40" s="4">
        <v>-456.735515234682</v>
      </c>
      <c r="E40" s="4">
        <v>-3.6314584761068498</v>
      </c>
      <c r="F40" s="4">
        <v>87.883197989115004</v>
      </c>
      <c r="G40" s="3" t="s">
        <v>2</v>
      </c>
    </row>
    <row r="41" spans="1:7" x14ac:dyDescent="0.25">
      <c r="A41" s="3" t="s">
        <v>98</v>
      </c>
      <c r="B41" s="3" t="s">
        <v>99</v>
      </c>
      <c r="C41" s="3" t="str">
        <f t="shared" si="1"/>
        <v>MgO-Mg</v>
      </c>
      <c r="D41" s="4">
        <v>-145.61864129363201</v>
      </c>
      <c r="E41" s="4">
        <v>-2.3285486670933402</v>
      </c>
      <c r="F41" s="4">
        <v>81.349091188164493</v>
      </c>
      <c r="G41" s="3" t="s">
        <v>2</v>
      </c>
    </row>
    <row r="42" spans="1:7" x14ac:dyDescent="0.25">
      <c r="A42" s="3" t="s">
        <v>103</v>
      </c>
      <c r="B42" s="3" t="s">
        <v>102</v>
      </c>
      <c r="C42" s="3" t="str">
        <f t="shared" si="1"/>
        <v>Mn2O3-MnO</v>
      </c>
      <c r="D42" s="4">
        <v>-237.08109089258099</v>
      </c>
      <c r="E42" s="4">
        <v>-96.324937744906904</v>
      </c>
      <c r="F42" s="4">
        <v>-17.509786035606599</v>
      </c>
      <c r="G42" s="3" t="s">
        <v>2</v>
      </c>
    </row>
    <row r="43" spans="1:7" x14ac:dyDescent="0.25">
      <c r="A43" s="3" t="s">
        <v>103</v>
      </c>
      <c r="B43" s="3" t="s">
        <v>101</v>
      </c>
      <c r="C43" s="3" t="str">
        <f t="shared" si="1"/>
        <v>Mn2O3-Mn3O4</v>
      </c>
      <c r="D43" s="4">
        <v>-237.08109089258099</v>
      </c>
      <c r="E43" s="4">
        <v>-342.77984049082102</v>
      </c>
      <c r="F43" s="4">
        <v>-36.257409742273097</v>
      </c>
      <c r="G43" s="3" t="s">
        <v>2</v>
      </c>
    </row>
    <row r="44" spans="1:7" x14ac:dyDescent="0.25">
      <c r="A44" s="3" t="s">
        <v>103</v>
      </c>
      <c r="B44" s="3" t="s">
        <v>104</v>
      </c>
      <c r="C44" s="3" t="str">
        <f t="shared" si="1"/>
        <v>Mn2O3-Mn</v>
      </c>
      <c r="D44" s="4">
        <v>-237.08109089258099</v>
      </c>
      <c r="E44" s="4">
        <v>-2.2808760209420602</v>
      </c>
      <c r="F44" s="4">
        <v>15.565444845191401</v>
      </c>
      <c r="G44" s="3" t="s">
        <v>12</v>
      </c>
    </row>
    <row r="45" spans="1:7" x14ac:dyDescent="0.25">
      <c r="A45" s="3" t="s">
        <v>101</v>
      </c>
      <c r="B45" s="3" t="s">
        <v>104</v>
      </c>
      <c r="C45" s="3" t="str">
        <f t="shared" si="1"/>
        <v>Mn3O4-Mn</v>
      </c>
      <c r="D45" s="4">
        <v>-342.77984049082102</v>
      </c>
      <c r="E45" s="4">
        <v>-2.2808760209420602</v>
      </c>
      <c r="F45" s="4">
        <v>22.043301668624501</v>
      </c>
      <c r="G45" s="3" t="s">
        <v>2</v>
      </c>
    </row>
    <row r="46" spans="1:7" x14ac:dyDescent="0.25">
      <c r="A46" s="3" t="s">
        <v>101</v>
      </c>
      <c r="B46" s="3" t="s">
        <v>102</v>
      </c>
      <c r="C46" s="3" t="str">
        <f t="shared" si="1"/>
        <v>Mn3O4-MnO</v>
      </c>
      <c r="D46" s="4">
        <v>-342.77984049082102</v>
      </c>
      <c r="E46" s="4">
        <v>-96.324937744906904</v>
      </c>
      <c r="F46" s="4">
        <v>-8.1359741822734097</v>
      </c>
      <c r="G46" s="3" t="s">
        <v>2</v>
      </c>
    </row>
    <row r="47" spans="1:7" x14ac:dyDescent="0.25">
      <c r="A47" s="3" t="s">
        <v>102</v>
      </c>
      <c r="B47" s="3" t="s">
        <v>104</v>
      </c>
      <c r="C47" s="3" t="str">
        <f t="shared" si="1"/>
        <v>MnO-Mn</v>
      </c>
      <c r="D47" s="4">
        <v>-96.324937744906904</v>
      </c>
      <c r="E47" s="4">
        <v>-2.2808760209420602</v>
      </c>
      <c r="F47" s="4">
        <v>32.103060285590402</v>
      </c>
      <c r="G47" s="3" t="s">
        <v>2</v>
      </c>
    </row>
    <row r="48" spans="1:7" x14ac:dyDescent="0.25">
      <c r="A48" s="3" t="s">
        <v>100</v>
      </c>
      <c r="B48" s="3" t="s">
        <v>104</v>
      </c>
      <c r="C48" s="3" t="str">
        <f t="shared" si="1"/>
        <v>MnO2-Mn</v>
      </c>
      <c r="D48" s="4">
        <v>-128.07016332971301</v>
      </c>
      <c r="E48" s="4">
        <v>-2.2808760209420602</v>
      </c>
      <c r="F48" s="4">
        <v>0.95364221601111698</v>
      </c>
      <c r="G48" s="3" t="s">
        <v>12</v>
      </c>
    </row>
    <row r="49" spans="1:7" x14ac:dyDescent="0.25">
      <c r="A49" s="3" t="s">
        <v>100</v>
      </c>
      <c r="B49" s="3" t="s">
        <v>102</v>
      </c>
      <c r="C49" s="3" t="str">
        <f t="shared" si="1"/>
        <v>MnO2-MnO</v>
      </c>
      <c r="D49" s="4">
        <v>-128.07016332971301</v>
      </c>
      <c r="E49" s="4">
        <v>-96.324937744906904</v>
      </c>
      <c r="F49" s="4">
        <v>-30.1957758535682</v>
      </c>
      <c r="G49" s="3" t="s">
        <v>2</v>
      </c>
    </row>
    <row r="50" spans="1:7" x14ac:dyDescent="0.25">
      <c r="A50" s="3" t="s">
        <v>100</v>
      </c>
      <c r="B50" s="3" t="s">
        <v>103</v>
      </c>
      <c r="C50" s="3" t="str">
        <f t="shared" si="1"/>
        <v>MnO2-Mn2O3</v>
      </c>
      <c r="D50" s="4">
        <v>-128.07016332971301</v>
      </c>
      <c r="E50" s="4">
        <v>-237.08109089258099</v>
      </c>
      <c r="F50" s="4">
        <v>-42.881765671529799</v>
      </c>
      <c r="G50" s="3" t="s">
        <v>2</v>
      </c>
    </row>
    <row r="51" spans="1:7" x14ac:dyDescent="0.25">
      <c r="A51" s="3" t="s">
        <v>100</v>
      </c>
      <c r="B51" s="3" t="s">
        <v>101</v>
      </c>
      <c r="C51" s="3" t="str">
        <f t="shared" si="1"/>
        <v>MnO2-Mn3O4</v>
      </c>
      <c r="D51" s="4">
        <v>-128.07016332971301</v>
      </c>
      <c r="E51" s="4">
        <v>-342.77984049082102</v>
      </c>
      <c r="F51" s="4">
        <v>-41.225676689215597</v>
      </c>
      <c r="G51" s="3" t="s">
        <v>2</v>
      </c>
    </row>
    <row r="52" spans="1:7" x14ac:dyDescent="0.25">
      <c r="A52" s="3" t="s">
        <v>106</v>
      </c>
      <c r="B52" s="3" t="s">
        <v>108</v>
      </c>
      <c r="C52" s="3" t="str">
        <f t="shared" si="1"/>
        <v>MoO2-Mo</v>
      </c>
      <c r="D52" s="4">
        <v>-144.05757547168699</v>
      </c>
      <c r="E52" s="4">
        <v>-2.03752462093215</v>
      </c>
      <c r="F52" s="4">
        <v>9.0690239870030709</v>
      </c>
      <c r="G52" s="3" t="s">
        <v>12</v>
      </c>
    </row>
    <row r="53" spans="1:7" x14ac:dyDescent="0.25">
      <c r="A53" s="3" t="s">
        <v>107</v>
      </c>
      <c r="B53" s="3" t="s">
        <v>108</v>
      </c>
      <c r="C53" s="3" t="str">
        <f t="shared" si="1"/>
        <v>MoO3-Mo</v>
      </c>
      <c r="D53" s="4">
        <v>-183.61971525234799</v>
      </c>
      <c r="E53" s="4">
        <v>-2.03752462093215</v>
      </c>
      <c r="F53" s="4">
        <v>-1.4136045612356301</v>
      </c>
      <c r="G53" s="3" t="s">
        <v>12</v>
      </c>
    </row>
    <row r="54" spans="1:7" x14ac:dyDescent="0.25">
      <c r="A54" s="3" t="s">
        <v>107</v>
      </c>
      <c r="B54" s="3" t="s">
        <v>106</v>
      </c>
      <c r="C54" s="3" t="str">
        <f t="shared" si="1"/>
        <v>MoO3-MoO2</v>
      </c>
      <c r="D54" s="4">
        <v>-183.61971525234799</v>
      </c>
      <c r="E54" s="4">
        <v>-144.05757547168699</v>
      </c>
      <c r="F54" s="4">
        <v>-22.378861657712999</v>
      </c>
      <c r="G54" s="3" t="s">
        <v>2</v>
      </c>
    </row>
    <row r="55" spans="1:7" x14ac:dyDescent="0.25">
      <c r="A55" s="3" t="s">
        <v>113</v>
      </c>
      <c r="B55" s="3" t="s">
        <v>116</v>
      </c>
      <c r="C55" s="3" t="str">
        <f t="shared" si="1"/>
        <v>Nb2O5-Nb</v>
      </c>
      <c r="D55" s="4">
        <v>-463.78529503185399</v>
      </c>
      <c r="E55" s="4">
        <v>-2.5939192713793999</v>
      </c>
      <c r="F55" s="4">
        <v>29.778489859444701</v>
      </c>
      <c r="G55" s="3" t="s">
        <v>2</v>
      </c>
    </row>
    <row r="56" spans="1:7" x14ac:dyDescent="0.25">
      <c r="A56" s="3" t="s">
        <v>113</v>
      </c>
      <c r="B56" s="3" t="s">
        <v>115</v>
      </c>
      <c r="C56" s="3" t="str">
        <f t="shared" si="1"/>
        <v>Nb2O5-NbO</v>
      </c>
      <c r="D56" s="4">
        <v>-463.78529503185399</v>
      </c>
      <c r="E56" s="4">
        <v>-103.579602976217</v>
      </c>
      <c r="F56" s="4">
        <v>23.601028254765499</v>
      </c>
      <c r="G56" s="3" t="s">
        <v>2</v>
      </c>
    </row>
    <row r="57" spans="1:7" x14ac:dyDescent="0.25">
      <c r="A57" s="3" t="s">
        <v>113</v>
      </c>
      <c r="B57" s="3" t="s">
        <v>114</v>
      </c>
      <c r="C57" s="3" t="str">
        <f t="shared" si="1"/>
        <v>Nb2O5-NbO2</v>
      </c>
      <c r="D57" s="4">
        <v>-463.78529503185399</v>
      </c>
      <c r="E57" s="4">
        <v>-193.88485890013399</v>
      </c>
      <c r="F57" s="4">
        <v>14.074575793212199</v>
      </c>
      <c r="G57" s="3" t="s">
        <v>12</v>
      </c>
    </row>
    <row r="58" spans="1:7" x14ac:dyDescent="0.25">
      <c r="A58" s="3" t="s">
        <v>115</v>
      </c>
      <c r="B58" s="3" t="s">
        <v>116</v>
      </c>
      <c r="C58" s="3" t="str">
        <f t="shared" si="1"/>
        <v>NbO-Nb</v>
      </c>
      <c r="D58" s="4">
        <v>-103.579602976217</v>
      </c>
      <c r="E58" s="4">
        <v>-2.5939192713793999</v>
      </c>
      <c r="F58" s="4">
        <v>39.044682266463603</v>
      </c>
      <c r="G58" s="3" t="s">
        <v>2</v>
      </c>
    </row>
    <row r="59" spans="1:7" x14ac:dyDescent="0.25">
      <c r="A59" s="3" t="s">
        <v>114</v>
      </c>
      <c r="B59" s="3" t="s">
        <v>116</v>
      </c>
      <c r="C59" s="3" t="str">
        <f t="shared" si="1"/>
        <v>NbO2-Nb</v>
      </c>
      <c r="D59" s="4">
        <v>-193.88485890013399</v>
      </c>
      <c r="E59" s="4">
        <v>-2.5939192713793999</v>
      </c>
      <c r="F59" s="4">
        <v>33.7044683760029</v>
      </c>
      <c r="G59" s="3" t="s">
        <v>2</v>
      </c>
    </row>
    <row r="60" spans="1:7" x14ac:dyDescent="0.25">
      <c r="A60" s="3" t="s">
        <v>114</v>
      </c>
      <c r="B60" s="3" t="s">
        <v>115</v>
      </c>
      <c r="C60" s="3" t="str">
        <f t="shared" si="1"/>
        <v>NbO2-NbO</v>
      </c>
      <c r="D60" s="4">
        <v>-193.88485890013399</v>
      </c>
      <c r="E60" s="4">
        <v>-103.579602976217</v>
      </c>
      <c r="F60" s="4">
        <v>28.364254485542201</v>
      </c>
      <c r="G60" s="3" t="s">
        <v>2</v>
      </c>
    </row>
    <row r="61" spans="1:7" x14ac:dyDescent="0.25">
      <c r="A61" s="3" t="s">
        <v>117</v>
      </c>
      <c r="B61" s="3" t="s">
        <v>118</v>
      </c>
      <c r="C61" s="3" t="str">
        <f t="shared" si="1"/>
        <v>Nd2O3-Nd</v>
      </c>
      <c r="D61" s="4">
        <v>-443.39982122924403</v>
      </c>
      <c r="E61" s="4">
        <v>-5.0655571364873504</v>
      </c>
      <c r="F61" s="4">
        <v>82.481900880382099</v>
      </c>
      <c r="G61" s="3" t="s">
        <v>2</v>
      </c>
    </row>
    <row r="62" spans="1:7" x14ac:dyDescent="0.25">
      <c r="A62" s="3" t="s">
        <v>120</v>
      </c>
      <c r="B62" s="3" t="s">
        <v>121</v>
      </c>
      <c r="C62" s="3" t="str">
        <f t="shared" si="1"/>
        <v>NiO-Ni</v>
      </c>
      <c r="D62" s="4">
        <v>-59.997136360890202</v>
      </c>
      <c r="E62" s="4">
        <v>-2.12880811827115</v>
      </c>
      <c r="F62" s="4">
        <v>-4.0726731957553497</v>
      </c>
      <c r="G62" s="3" t="s">
        <v>12</v>
      </c>
    </row>
    <row r="63" spans="1:7" x14ac:dyDescent="0.25">
      <c r="A63" s="3" t="s">
        <v>122</v>
      </c>
      <c r="B63" s="3" t="s">
        <v>123</v>
      </c>
      <c r="C63" s="3" t="str">
        <f t="shared" si="1"/>
        <v>NpO2-Np</v>
      </c>
      <c r="D63" s="4">
        <v>-251.724496141103</v>
      </c>
      <c r="E63" s="4">
        <v>-3.5956861766031998</v>
      </c>
      <c r="F63" s="4">
        <v>62.123403543875803</v>
      </c>
      <c r="G63" s="3" t="s">
        <v>2</v>
      </c>
    </row>
    <row r="64" spans="1:7" x14ac:dyDescent="0.25">
      <c r="A64" s="3" t="s">
        <v>134</v>
      </c>
      <c r="B64" s="3" t="s">
        <v>135</v>
      </c>
      <c r="C64" s="3" t="str">
        <f t="shared" si="1"/>
        <v>Pb3O4-Pb</v>
      </c>
      <c r="D64" s="4">
        <v>-186.87432553011999</v>
      </c>
      <c r="E64" s="4">
        <v>-4.61655064411182</v>
      </c>
      <c r="F64" s="4">
        <v>-18.684833038928101</v>
      </c>
      <c r="G64" s="3" t="s">
        <v>2</v>
      </c>
    </row>
    <row r="65" spans="1:7" x14ac:dyDescent="0.25">
      <c r="A65" s="3" t="s">
        <v>134</v>
      </c>
      <c r="B65" s="3" t="s">
        <v>133</v>
      </c>
      <c r="C65" s="3" t="str">
        <f t="shared" si="1"/>
        <v>Pb3O4-PbO</v>
      </c>
      <c r="D65" s="4">
        <v>-186.87432553011999</v>
      </c>
      <c r="E65" s="4">
        <v>-57.164556021754002</v>
      </c>
      <c r="F65" s="4">
        <v>-46.560343973516197</v>
      </c>
      <c r="G65" s="3" t="s">
        <v>2</v>
      </c>
    </row>
    <row r="66" spans="1:7" x14ac:dyDescent="0.25">
      <c r="A66" s="3" t="s">
        <v>133</v>
      </c>
      <c r="B66" s="3" t="s">
        <v>135</v>
      </c>
      <c r="C66" s="3" t="str">
        <f t="shared" ref="C66:C97" si="2">CONCATENATE(A66,"-",B66)</f>
        <v>PbO-Pb</v>
      </c>
      <c r="D66" s="4">
        <v>-57.164556021754002</v>
      </c>
      <c r="E66" s="4">
        <v>-4.61655064411182</v>
      </c>
      <c r="F66" s="4">
        <v>-9.3929960607321696</v>
      </c>
      <c r="G66" s="3" t="s">
        <v>2</v>
      </c>
    </row>
    <row r="67" spans="1:7" x14ac:dyDescent="0.25">
      <c r="A67" s="3" t="s">
        <v>132</v>
      </c>
      <c r="B67" s="3" t="s">
        <v>135</v>
      </c>
      <c r="C67" s="3" t="str">
        <f t="shared" si="2"/>
        <v>PbO2-Pb</v>
      </c>
      <c r="D67" s="4">
        <v>-70.716127574223407</v>
      </c>
      <c r="E67" s="4">
        <v>-4.61655064411182</v>
      </c>
      <c r="F67" s="4">
        <v>-28.891212973318599</v>
      </c>
      <c r="G67" s="3" t="s">
        <v>2</v>
      </c>
    </row>
    <row r="68" spans="1:7" x14ac:dyDescent="0.25">
      <c r="A68" s="3" t="s">
        <v>132</v>
      </c>
      <c r="B68" s="3" t="s">
        <v>133</v>
      </c>
      <c r="C68" s="3" t="str">
        <f t="shared" si="2"/>
        <v>PbO2-PbO</v>
      </c>
      <c r="D68" s="4">
        <v>-70.716127574223407</v>
      </c>
      <c r="E68" s="4">
        <v>-57.164556021754002</v>
      </c>
      <c r="F68" s="4">
        <v>-48.389429885905002</v>
      </c>
      <c r="G68" s="3" t="s">
        <v>2</v>
      </c>
    </row>
    <row r="69" spans="1:7" x14ac:dyDescent="0.25">
      <c r="A69" s="3" t="s">
        <v>132</v>
      </c>
      <c r="B69" s="3" t="s">
        <v>134</v>
      </c>
      <c r="C69" s="3" t="str">
        <f t="shared" si="2"/>
        <v>PbO2-Pb3O4</v>
      </c>
      <c r="D69" s="4">
        <v>-70.716127574223407</v>
      </c>
      <c r="E69" s="4">
        <v>-186.87432553011999</v>
      </c>
      <c r="F69" s="4">
        <v>-49.303972842099398</v>
      </c>
      <c r="G69" s="3" t="s">
        <v>2</v>
      </c>
    </row>
    <row r="70" spans="1:7" x14ac:dyDescent="0.25">
      <c r="A70" s="3" t="s">
        <v>137</v>
      </c>
      <c r="B70" s="3" t="s">
        <v>138</v>
      </c>
      <c r="C70" s="3" t="str">
        <f t="shared" si="2"/>
        <v>PdO-Pd</v>
      </c>
      <c r="D70" s="4">
        <v>-27.936378651344999</v>
      </c>
      <c r="E70" s="4">
        <v>-2.6952503667861598</v>
      </c>
      <c r="F70" s="4">
        <v>-36.699873153815503</v>
      </c>
      <c r="G70" s="3" t="s">
        <v>2</v>
      </c>
    </row>
    <row r="71" spans="1:7" x14ac:dyDescent="0.25">
      <c r="A71" s="3" t="s">
        <v>141</v>
      </c>
      <c r="B71" s="3" t="s">
        <v>142</v>
      </c>
      <c r="C71" s="3" t="str">
        <f t="shared" si="2"/>
        <v>Pr2O3-Pr</v>
      </c>
      <c r="D71" s="4">
        <v>-443.611274063049</v>
      </c>
      <c r="E71" s="4">
        <v>-5.2682905868616396</v>
      </c>
      <c r="F71" s="4">
        <v>82.417229524734097</v>
      </c>
      <c r="G71" s="3" t="s">
        <v>2</v>
      </c>
    </row>
    <row r="72" spans="1:7" x14ac:dyDescent="0.25">
      <c r="A72" s="3" t="s">
        <v>242</v>
      </c>
      <c r="B72" s="3" t="s">
        <v>142</v>
      </c>
      <c r="C72" s="3" t="str">
        <f t="shared" si="2"/>
        <v>Pr7O12-Pr</v>
      </c>
      <c r="D72" s="4">
        <v>-1595.87921522754</v>
      </c>
      <c r="E72" s="4">
        <v>-5.2682905868616396</v>
      </c>
      <c r="F72" s="4">
        <v>67.975763654918595</v>
      </c>
      <c r="G72" s="3" t="s">
        <v>2</v>
      </c>
    </row>
    <row r="73" spans="1:7" x14ac:dyDescent="0.25">
      <c r="A73" s="3" t="s">
        <v>242</v>
      </c>
      <c r="B73" s="3" t="s">
        <v>141</v>
      </c>
      <c r="C73" s="3" t="str">
        <f t="shared" si="2"/>
        <v>Pr7O12-Pr2O3</v>
      </c>
      <c r="D73" s="4">
        <v>-1595.87921522754</v>
      </c>
      <c r="E73" s="4">
        <v>-443.611274063049</v>
      </c>
      <c r="F73" s="4">
        <v>-33.114497433790298</v>
      </c>
      <c r="G73" s="3" t="s">
        <v>2</v>
      </c>
    </row>
    <row r="74" spans="1:7" x14ac:dyDescent="0.25">
      <c r="A74" s="3" t="s">
        <v>240</v>
      </c>
      <c r="B74" s="3" t="s">
        <v>142</v>
      </c>
      <c r="C74" s="3" t="str">
        <f t="shared" si="2"/>
        <v>PrO1.83-Pr</v>
      </c>
      <c r="D74" s="4">
        <v>-231.214714713277</v>
      </c>
      <c r="E74" s="4">
        <v>-5.2682905868616396</v>
      </c>
      <c r="F74" s="4">
        <v>61.324914615316601</v>
      </c>
      <c r="G74" s="3" t="s">
        <v>2</v>
      </c>
    </row>
    <row r="75" spans="1:7" x14ac:dyDescent="0.25">
      <c r="A75" s="3" t="s">
        <v>240</v>
      </c>
      <c r="B75" s="3" t="s">
        <v>141</v>
      </c>
      <c r="C75" s="3" t="str">
        <f t="shared" si="2"/>
        <v>PrO1.83-Pr2O3</v>
      </c>
      <c r="D75" s="4">
        <v>-231.214714713277</v>
      </c>
      <c r="E75" s="4">
        <v>-443.611274063049</v>
      </c>
      <c r="F75" s="4">
        <v>-33.685512904582097</v>
      </c>
      <c r="G75" s="3" t="s">
        <v>2</v>
      </c>
    </row>
    <row r="76" spans="1:7" x14ac:dyDescent="0.25">
      <c r="A76" s="3" t="s">
        <v>240</v>
      </c>
      <c r="B76" s="3" t="s">
        <v>242</v>
      </c>
      <c r="C76" s="3" t="str">
        <f t="shared" si="2"/>
        <v>PrO1.83-Pr7O12</v>
      </c>
      <c r="D76" s="4">
        <v>-231.214714713277</v>
      </c>
      <c r="E76" s="4">
        <v>-1595.87921522754</v>
      </c>
      <c r="F76" s="4">
        <v>-34.7162267507764</v>
      </c>
      <c r="G76" s="3" t="s">
        <v>2</v>
      </c>
    </row>
    <row r="77" spans="1:7" x14ac:dyDescent="0.25">
      <c r="A77" s="3" t="s">
        <v>241</v>
      </c>
      <c r="B77" s="3" t="s">
        <v>142</v>
      </c>
      <c r="C77" s="3" t="str">
        <f t="shared" si="2"/>
        <v>PrO2-Pr</v>
      </c>
      <c r="D77" s="4">
        <v>-232.59473384409301</v>
      </c>
      <c r="E77" s="4">
        <v>-5.2682905868616396</v>
      </c>
      <c r="F77" s="4">
        <v>51.722220190241401</v>
      </c>
      <c r="G77" s="3" t="s">
        <v>2</v>
      </c>
    </row>
    <row r="78" spans="1:7" x14ac:dyDescent="0.25">
      <c r="A78" s="3" t="s">
        <v>241</v>
      </c>
      <c r="B78" s="3" t="s">
        <v>240</v>
      </c>
      <c r="C78" s="3" t="str">
        <f t="shared" si="2"/>
        <v>PrO2-PrO1.83</v>
      </c>
      <c r="D78" s="4">
        <v>-232.59473384409301</v>
      </c>
      <c r="E78" s="4">
        <v>-231.214714713277</v>
      </c>
      <c r="F78" s="4">
        <v>-53.6774138286981</v>
      </c>
      <c r="G78" s="3" t="s">
        <v>2</v>
      </c>
    </row>
    <row r="79" spans="1:7" x14ac:dyDescent="0.25">
      <c r="A79" s="3" t="s">
        <v>241</v>
      </c>
      <c r="B79" s="3" t="s">
        <v>141</v>
      </c>
      <c r="C79" s="3" t="str">
        <f t="shared" si="2"/>
        <v>PrO2-Pr2O3</v>
      </c>
      <c r="D79" s="4">
        <v>-232.59473384409301</v>
      </c>
      <c r="E79" s="4">
        <v>-443.611274063049</v>
      </c>
      <c r="F79" s="4">
        <v>-40.362807813236898</v>
      </c>
      <c r="G79" s="3" t="s">
        <v>2</v>
      </c>
    </row>
    <row r="80" spans="1:7" x14ac:dyDescent="0.25">
      <c r="A80" s="3" t="s">
        <v>241</v>
      </c>
      <c r="B80" s="3" t="s">
        <v>242</v>
      </c>
      <c r="C80" s="3" t="str">
        <f t="shared" si="2"/>
        <v>PrO2-Pr7O12</v>
      </c>
      <c r="D80" s="4">
        <v>-232.59473384409301</v>
      </c>
      <c r="E80" s="4">
        <v>-1595.87921522754</v>
      </c>
      <c r="F80" s="4">
        <v>-45.799040597821701</v>
      </c>
      <c r="G80" s="3" t="s">
        <v>2</v>
      </c>
    </row>
    <row r="81" spans="1:7" x14ac:dyDescent="0.25">
      <c r="A81" s="3" t="s">
        <v>160</v>
      </c>
      <c r="B81" s="3" t="s">
        <v>161</v>
      </c>
      <c r="C81" s="3" t="str">
        <f t="shared" si="2"/>
        <v>RuO2-Ru</v>
      </c>
      <c r="D81" s="4">
        <v>-77.0444096843366</v>
      </c>
      <c r="E81" s="4">
        <v>-2.0333915664078202</v>
      </c>
      <c r="F81" s="4">
        <v>-24.43549237941</v>
      </c>
      <c r="G81" s="3" t="s">
        <v>2</v>
      </c>
    </row>
    <row r="82" spans="1:7" x14ac:dyDescent="0.25">
      <c r="A82" s="3" t="s">
        <v>164</v>
      </c>
      <c r="B82" s="3" t="s">
        <v>165</v>
      </c>
      <c r="C82" s="3" t="str">
        <f t="shared" si="2"/>
        <v>Sb2O3-Sb</v>
      </c>
      <c r="D82" s="4">
        <v>-180.02757528753</v>
      </c>
      <c r="E82" s="4">
        <v>-3.2438777251101101</v>
      </c>
      <c r="F82" s="4">
        <v>-4.0943948259375</v>
      </c>
      <c r="G82" s="3" t="s">
        <v>12</v>
      </c>
    </row>
    <row r="83" spans="1:7" x14ac:dyDescent="0.25">
      <c r="A83" s="3" t="s">
        <v>243</v>
      </c>
      <c r="B83" s="3" t="s">
        <v>165</v>
      </c>
      <c r="C83" s="3" t="str">
        <f t="shared" si="2"/>
        <v>Sb2O4-Sb</v>
      </c>
      <c r="D83" s="4">
        <v>-225.94892129421601</v>
      </c>
      <c r="E83" s="4">
        <v>-3.2438777251101101</v>
      </c>
      <c r="F83" s="4">
        <v>-7.07570997737536</v>
      </c>
      <c r="G83" s="3" t="s">
        <v>2</v>
      </c>
    </row>
    <row r="84" spans="1:7" x14ac:dyDescent="0.25">
      <c r="A84" s="3" t="s">
        <v>243</v>
      </c>
      <c r="B84" s="3" t="s">
        <v>164</v>
      </c>
      <c r="C84" s="3" t="str">
        <f t="shared" si="2"/>
        <v>Sb2O4-Sb2O3</v>
      </c>
      <c r="D84" s="4">
        <v>-225.94892129421601</v>
      </c>
      <c r="E84" s="4">
        <v>-180.02757528753</v>
      </c>
      <c r="F84" s="4">
        <v>-16.0196554316889</v>
      </c>
      <c r="G84" s="3" t="s">
        <v>2</v>
      </c>
    </row>
    <row r="85" spans="1:7" x14ac:dyDescent="0.25">
      <c r="A85" s="3" t="s">
        <v>162</v>
      </c>
      <c r="B85" s="3" t="s">
        <v>165</v>
      </c>
      <c r="C85" s="3" t="str">
        <f t="shared" si="2"/>
        <v>Sb2O5-Sb</v>
      </c>
      <c r="D85" s="4">
        <v>-241.20462927199901</v>
      </c>
      <c r="E85" s="4">
        <v>-3.2438777251101101</v>
      </c>
      <c r="F85" s="4">
        <v>-14.9976266740186</v>
      </c>
      <c r="G85" s="3" t="s">
        <v>2</v>
      </c>
    </row>
    <row r="86" spans="1:7" x14ac:dyDescent="0.25">
      <c r="A86" s="3" t="s">
        <v>162</v>
      </c>
      <c r="B86" s="3" t="s">
        <v>164</v>
      </c>
      <c r="C86" s="3" t="str">
        <f t="shared" si="2"/>
        <v>Sb2O5-Sb2O3</v>
      </c>
      <c r="D86" s="4">
        <v>-241.20462927199901</v>
      </c>
      <c r="E86" s="4">
        <v>-180.02757528753</v>
      </c>
      <c r="F86" s="4">
        <v>-31.352474446140199</v>
      </c>
      <c r="G86" s="3" t="s">
        <v>2</v>
      </c>
    </row>
    <row r="87" spans="1:7" x14ac:dyDescent="0.25">
      <c r="A87" s="3" t="s">
        <v>162</v>
      </c>
      <c r="B87" s="3" t="s">
        <v>243</v>
      </c>
      <c r="C87" s="3" t="str">
        <f t="shared" si="2"/>
        <v>Sb2O5-Sb2O4</v>
      </c>
      <c r="D87" s="4">
        <v>-241.20462927199901</v>
      </c>
      <c r="E87" s="4">
        <v>-225.94892129421601</v>
      </c>
      <c r="F87" s="4">
        <v>-46.685293460591502</v>
      </c>
      <c r="G87" s="3" t="s">
        <v>2</v>
      </c>
    </row>
    <row r="88" spans="1:7" x14ac:dyDescent="0.25">
      <c r="A88" s="3" t="s">
        <v>166</v>
      </c>
      <c r="B88" s="3" t="s">
        <v>167</v>
      </c>
      <c r="C88" s="3" t="str">
        <f t="shared" si="2"/>
        <v>Sc2O3-Sc</v>
      </c>
      <c r="D88" s="4">
        <v>-461.70577633794898</v>
      </c>
      <c r="E88" s="4">
        <v>-2.4687162231166102</v>
      </c>
      <c r="F88" s="4">
        <v>90.3151131921976</v>
      </c>
      <c r="G88" s="3" t="s">
        <v>2</v>
      </c>
    </row>
    <row r="89" spans="1:7" x14ac:dyDescent="0.25">
      <c r="A89" s="3" t="s">
        <v>173</v>
      </c>
      <c r="B89" s="3" t="s">
        <v>174</v>
      </c>
      <c r="C89" s="3" t="str">
        <f t="shared" si="2"/>
        <v>Sm2O3-Sm</v>
      </c>
      <c r="D89" s="4">
        <v>-447.076003092397</v>
      </c>
      <c r="E89" s="4">
        <v>-4.9522544348722004</v>
      </c>
      <c r="F89" s="4">
        <v>83.782829969176703</v>
      </c>
      <c r="G89" s="3" t="s">
        <v>2</v>
      </c>
    </row>
    <row r="90" spans="1:7" x14ac:dyDescent="0.25">
      <c r="A90" s="3" t="s">
        <v>180</v>
      </c>
      <c r="B90" s="3" t="s">
        <v>181</v>
      </c>
      <c r="C90" s="3" t="str">
        <f t="shared" si="2"/>
        <v>SrO-Sr</v>
      </c>
      <c r="D90" s="4">
        <v>-145.45647439470901</v>
      </c>
      <c r="E90" s="4">
        <v>-3.9684449389609799</v>
      </c>
      <c r="F90" s="4">
        <v>79.547028017374302</v>
      </c>
      <c r="G90" s="3" t="s">
        <v>2</v>
      </c>
    </row>
    <row r="91" spans="1:7" x14ac:dyDescent="0.25">
      <c r="A91" s="3" t="s">
        <v>201</v>
      </c>
      <c r="B91" s="3" t="s">
        <v>202</v>
      </c>
      <c r="C91" s="3" t="str">
        <f t="shared" si="2"/>
        <v>Ti2O3-Ti</v>
      </c>
      <c r="D91" s="4">
        <v>-369.00387742281401</v>
      </c>
      <c r="E91" s="4">
        <v>-2.1918728295475098</v>
      </c>
      <c r="F91" s="4">
        <v>59.599042482865499</v>
      </c>
      <c r="G91" s="3" t="s">
        <v>2</v>
      </c>
    </row>
    <row r="92" spans="1:7" x14ac:dyDescent="0.25">
      <c r="A92" s="3" t="s">
        <v>201</v>
      </c>
      <c r="B92" s="3" t="s">
        <v>197</v>
      </c>
      <c r="C92" s="3" t="str">
        <f t="shared" si="2"/>
        <v>Ti2O3-TiO</v>
      </c>
      <c r="D92" s="4">
        <v>-369.00387742281401</v>
      </c>
      <c r="E92" s="4">
        <v>-132.177672442757</v>
      </c>
      <c r="F92" s="4">
        <v>42.707531098924697</v>
      </c>
      <c r="G92" s="3" t="s">
        <v>2</v>
      </c>
    </row>
    <row r="93" spans="1:7" x14ac:dyDescent="0.25">
      <c r="A93" s="3" t="s">
        <v>200</v>
      </c>
      <c r="B93" s="3" t="s">
        <v>202</v>
      </c>
      <c r="C93" s="3" t="str">
        <f t="shared" si="2"/>
        <v>Ti3O5-Ti</v>
      </c>
      <c r="D93" s="4">
        <v>-596.96878252757199</v>
      </c>
      <c r="E93" s="4">
        <v>-2.1918728295475098</v>
      </c>
      <c r="F93" s="4">
        <v>56.137631369411501</v>
      </c>
      <c r="G93" s="3" t="s">
        <v>2</v>
      </c>
    </row>
    <row r="94" spans="1:7" x14ac:dyDescent="0.25">
      <c r="A94" s="3" t="s">
        <v>200</v>
      </c>
      <c r="B94" s="3" t="s">
        <v>197</v>
      </c>
      <c r="C94" s="3" t="str">
        <f t="shared" si="2"/>
        <v>Ti3O5-TiO</v>
      </c>
      <c r="D94" s="4">
        <v>-596.96878252757199</v>
      </c>
      <c r="E94" s="4">
        <v>-132.177672442757</v>
      </c>
      <c r="F94" s="4">
        <v>38.2768811612749</v>
      </c>
      <c r="G94" s="3" t="s">
        <v>2</v>
      </c>
    </row>
    <row r="95" spans="1:7" x14ac:dyDescent="0.25">
      <c r="A95" s="3" t="s">
        <v>200</v>
      </c>
      <c r="B95" s="3" t="s">
        <v>201</v>
      </c>
      <c r="C95" s="3" t="str">
        <f t="shared" si="2"/>
        <v>Ti3O5-Ti2O3</v>
      </c>
      <c r="D95" s="4">
        <v>-596.96878252757199</v>
      </c>
      <c r="E95" s="4">
        <v>-369.00387742281401</v>
      </c>
      <c r="F95" s="4">
        <v>24.984931348325599</v>
      </c>
      <c r="G95" s="3" t="s">
        <v>2</v>
      </c>
    </row>
    <row r="96" spans="1:7" x14ac:dyDescent="0.25">
      <c r="A96" s="3" t="s">
        <v>244</v>
      </c>
      <c r="B96" s="3" t="s">
        <v>202</v>
      </c>
      <c r="C96" s="3" t="str">
        <f t="shared" si="2"/>
        <v>Ti4O7-Ti</v>
      </c>
      <c r="D96" s="4">
        <v>-827.86217901425005</v>
      </c>
      <c r="E96" s="4">
        <v>-2.1918728295475098</v>
      </c>
      <c r="F96" s="4">
        <v>55.072525375348498</v>
      </c>
      <c r="G96" s="3" t="s">
        <v>2</v>
      </c>
    </row>
    <row r="97" spans="1:7" x14ac:dyDescent="0.25">
      <c r="A97" s="3" t="s">
        <v>244</v>
      </c>
      <c r="B97" s="3" t="s">
        <v>197</v>
      </c>
      <c r="C97" s="3" t="str">
        <f t="shared" si="2"/>
        <v>Ti4O7-TiO</v>
      </c>
      <c r="D97" s="4">
        <v>-827.86217901425005</v>
      </c>
      <c r="E97" s="4">
        <v>-132.177672442757</v>
      </c>
      <c r="F97" s="4">
        <v>37.776161642698597</v>
      </c>
      <c r="G97" s="3" t="s">
        <v>2</v>
      </c>
    </row>
    <row r="98" spans="1:7" x14ac:dyDescent="0.25">
      <c r="A98" s="3" t="s">
        <v>244</v>
      </c>
      <c r="B98" s="3" t="s">
        <v>201</v>
      </c>
      <c r="C98" s="3" t="str">
        <f t="shared" ref="C98:C107" si="3">CONCATENATE(A98,"-",B98)</f>
        <v>Ti4O7-Ti2O3</v>
      </c>
      <c r="D98" s="4">
        <v>-827.86217901425096</v>
      </c>
      <c r="E98" s="4">
        <v>-369.00387742281401</v>
      </c>
      <c r="F98" s="4">
        <v>27.913422730246701</v>
      </c>
      <c r="G98" s="3" t="s">
        <v>2</v>
      </c>
    </row>
    <row r="99" spans="1:7" x14ac:dyDescent="0.25">
      <c r="A99" s="3" t="s">
        <v>244</v>
      </c>
      <c r="B99" s="3" t="s">
        <v>200</v>
      </c>
      <c r="C99" s="3" t="str">
        <f t="shared" si="3"/>
        <v>Ti4O7-Ti3O5</v>
      </c>
      <c r="D99" s="4">
        <v>-827.86217901425005</v>
      </c>
      <c r="E99" s="4">
        <v>-596.96878252757199</v>
      </c>
      <c r="F99" s="4">
        <v>33.7704054940886</v>
      </c>
      <c r="G99" s="3" t="s">
        <v>2</v>
      </c>
    </row>
    <row r="100" spans="1:7" x14ac:dyDescent="0.25">
      <c r="A100" s="3" t="s">
        <v>197</v>
      </c>
      <c r="B100" s="3" t="s">
        <v>202</v>
      </c>
      <c r="C100" s="3" t="str">
        <f t="shared" si="3"/>
        <v>TiO-Ti</v>
      </c>
      <c r="D100" s="4">
        <v>-132.177672442757</v>
      </c>
      <c r="E100" s="4">
        <v>-2.1918728295475098</v>
      </c>
      <c r="F100" s="4">
        <v>68.044798174835904</v>
      </c>
      <c r="G100" s="3" t="s">
        <v>2</v>
      </c>
    </row>
    <row r="101" spans="1:7" x14ac:dyDescent="0.25">
      <c r="A101" s="3" t="s">
        <v>195</v>
      </c>
      <c r="B101" s="3" t="s">
        <v>202</v>
      </c>
      <c r="C101" s="3" t="str">
        <f t="shared" si="3"/>
        <v>TiO2-Ti</v>
      </c>
      <c r="D101" s="4">
        <v>-229.38373972343601</v>
      </c>
      <c r="E101" s="4">
        <v>-2.1918728295475098</v>
      </c>
      <c r="F101" s="4">
        <v>51.65493200857</v>
      </c>
      <c r="G101" s="3" t="s">
        <v>2</v>
      </c>
    </row>
    <row r="102" spans="1:7" x14ac:dyDescent="0.25">
      <c r="A102" s="3" t="s">
        <v>195</v>
      </c>
      <c r="B102" s="3" t="s">
        <v>197</v>
      </c>
      <c r="C102" s="3" t="str">
        <f t="shared" si="3"/>
        <v>TiO2-TiO</v>
      </c>
      <c r="D102" s="4">
        <v>-229.38373972343601</v>
      </c>
      <c r="E102" s="4">
        <v>-132.177672442757</v>
      </c>
      <c r="F102" s="4">
        <v>35.265065842304097</v>
      </c>
      <c r="G102" s="3" t="s">
        <v>2</v>
      </c>
    </row>
    <row r="103" spans="1:7" x14ac:dyDescent="0.25">
      <c r="A103" s="3" t="s">
        <v>195</v>
      </c>
      <c r="B103" s="3" t="s">
        <v>201</v>
      </c>
      <c r="C103" s="3" t="str">
        <f t="shared" si="3"/>
        <v>TiO2-Ti2O3</v>
      </c>
      <c r="D103" s="4">
        <v>-229.38373972343601</v>
      </c>
      <c r="E103" s="4">
        <v>-369.00387742281401</v>
      </c>
      <c r="F103" s="4">
        <v>27.822600585683499</v>
      </c>
      <c r="G103" s="3" t="s">
        <v>2</v>
      </c>
    </row>
    <row r="104" spans="1:7" x14ac:dyDescent="0.25">
      <c r="A104" s="3" t="s">
        <v>195</v>
      </c>
      <c r="B104" s="3" t="s">
        <v>200</v>
      </c>
      <c r="C104" s="3" t="str">
        <f t="shared" si="3"/>
        <v>TiO2-Ti3O5</v>
      </c>
      <c r="D104" s="4">
        <v>-229.38373972343601</v>
      </c>
      <c r="E104" s="4">
        <v>-596.96878252757199</v>
      </c>
      <c r="F104" s="4">
        <v>29.2414352043624</v>
      </c>
      <c r="G104" s="3" t="s">
        <v>2</v>
      </c>
    </row>
    <row r="105" spans="1:7" x14ac:dyDescent="0.25">
      <c r="A105" s="3" t="s">
        <v>195</v>
      </c>
      <c r="B105" s="3" t="s">
        <v>244</v>
      </c>
      <c r="C105" s="3" t="str">
        <f t="shared" si="3"/>
        <v>TiO2-Ti4O7</v>
      </c>
      <c r="D105" s="4">
        <v>-229.38373972343601</v>
      </c>
      <c r="E105" s="4">
        <v>-827.86217901425096</v>
      </c>
      <c r="F105" s="4">
        <v>27.731778441120401</v>
      </c>
      <c r="G105" s="3" t="s">
        <v>2</v>
      </c>
    </row>
    <row r="106" spans="1:7" x14ac:dyDescent="0.25">
      <c r="A106" s="3" t="s">
        <v>227</v>
      </c>
      <c r="B106" s="3" t="s">
        <v>228</v>
      </c>
      <c r="C106" s="3" t="str">
        <f t="shared" si="3"/>
        <v>ZnO-Zn</v>
      </c>
      <c r="D106" s="4">
        <v>-86.871646887631101</v>
      </c>
      <c r="E106" s="4">
        <v>-2.9666067741764199</v>
      </c>
      <c r="F106" s="4">
        <v>21.9640386750803</v>
      </c>
      <c r="G106" s="3" t="s">
        <v>2</v>
      </c>
    </row>
    <row r="107" spans="1:7" x14ac:dyDescent="0.25">
      <c r="A107" s="3" t="s">
        <v>229</v>
      </c>
      <c r="B107" s="3" t="s">
        <v>231</v>
      </c>
      <c r="C107" s="3" t="str">
        <f t="shared" si="3"/>
        <v>ZrO2-Zr</v>
      </c>
      <c r="D107" s="4">
        <v>-265.88851438794001</v>
      </c>
      <c r="E107" s="4">
        <v>-2.7697878673455598</v>
      </c>
      <c r="F107" s="4">
        <v>69.618361821922804</v>
      </c>
      <c r="G107" s="3" t="s">
        <v>2</v>
      </c>
    </row>
  </sheetData>
  <sortState ref="A2:G10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014D-9203-4DDD-BDFF-294DE1E1EC7A}">
  <dimension ref="A1:AH299"/>
  <sheetViews>
    <sheetView topLeftCell="G1" workbookViewId="0">
      <selection activeCell="S3" sqref="S3"/>
    </sheetView>
  </sheetViews>
  <sheetFormatPr defaultColWidth="15.85546875" defaultRowHeight="15" x14ac:dyDescent="0.25"/>
  <cols>
    <col min="1" max="1" width="14.42578125" customWidth="1"/>
    <col min="2" max="2" width="14.5703125" customWidth="1"/>
    <col min="3" max="3" width="15.140625" customWidth="1"/>
    <col min="4" max="4" width="19.7109375" customWidth="1"/>
    <col min="5" max="5" width="19.42578125" customWidth="1"/>
    <col min="6" max="6" width="12.42578125" customWidth="1"/>
    <col min="7" max="7" width="10.85546875" customWidth="1"/>
    <col min="9" max="9" width="14" customWidth="1"/>
    <col min="10" max="10" width="13.85546875" customWidth="1"/>
    <col min="11" max="11" width="14.5703125" customWidth="1"/>
    <col min="12" max="13" width="19.28515625" customWidth="1"/>
    <col min="14" max="14" width="13.28515625" customWidth="1"/>
    <col min="15" max="15" width="12.140625" customWidth="1"/>
    <col min="23" max="23" width="15.85546875" style="2"/>
  </cols>
  <sheetData>
    <row r="1" spans="1:34" ht="15.75" thickBot="1" x14ac:dyDescent="0.3">
      <c r="A1" s="25" t="s">
        <v>555</v>
      </c>
      <c r="B1" s="26"/>
      <c r="C1" s="26"/>
      <c r="D1" s="26"/>
      <c r="E1" s="26"/>
      <c r="F1" s="26"/>
      <c r="G1" s="27"/>
      <c r="I1" s="25" t="s">
        <v>554</v>
      </c>
      <c r="J1" s="26"/>
      <c r="K1" s="26"/>
      <c r="L1" s="26"/>
      <c r="M1" s="26"/>
      <c r="N1" s="26"/>
      <c r="O1" s="27"/>
      <c r="R1" s="24" t="s">
        <v>553</v>
      </c>
      <c r="S1" s="24"/>
      <c r="T1" s="24"/>
      <c r="U1" s="1"/>
      <c r="V1" s="28" t="s">
        <v>247</v>
      </c>
      <c r="W1" s="28"/>
      <c r="Y1" s="24" t="s">
        <v>556</v>
      </c>
      <c r="Z1" s="24"/>
      <c r="AA1" s="24"/>
      <c r="AB1" s="24"/>
      <c r="AC1" s="24"/>
    </row>
    <row r="2" spans="1:34" ht="15.75" thickBot="1" x14ac:dyDescent="0.3">
      <c r="A2" s="12" t="s">
        <v>233</v>
      </c>
      <c r="B2" s="13" t="s">
        <v>234</v>
      </c>
      <c r="C2" s="13" t="s">
        <v>238</v>
      </c>
      <c r="D2" s="13" t="s">
        <v>235</v>
      </c>
      <c r="E2" s="13" t="s">
        <v>236</v>
      </c>
      <c r="F2" s="13" t="s">
        <v>237</v>
      </c>
      <c r="G2" s="14" t="s">
        <v>232</v>
      </c>
      <c r="I2" s="12" t="s">
        <v>233</v>
      </c>
      <c r="J2" s="13" t="s">
        <v>234</v>
      </c>
      <c r="K2" s="13" t="s">
        <v>245</v>
      </c>
      <c r="L2" s="13" t="s">
        <v>235</v>
      </c>
      <c r="M2" s="13" t="s">
        <v>236</v>
      </c>
      <c r="N2" s="13" t="s">
        <v>237</v>
      </c>
      <c r="O2" s="14" t="s">
        <v>232</v>
      </c>
      <c r="Q2" s="15" t="s">
        <v>250</v>
      </c>
      <c r="R2" s="1" t="s">
        <v>548</v>
      </c>
      <c r="S2" s="1" t="s">
        <v>549</v>
      </c>
      <c r="T2" s="15" t="s">
        <v>550</v>
      </c>
      <c r="U2" s="15" t="s">
        <v>551</v>
      </c>
      <c r="V2" s="15" t="s">
        <v>248</v>
      </c>
      <c r="W2" s="15" t="s">
        <v>249</v>
      </c>
      <c r="Y2" s="24"/>
      <c r="Z2" s="24"/>
      <c r="AA2" s="24"/>
      <c r="AB2" s="24"/>
      <c r="AC2" s="24"/>
    </row>
    <row r="3" spans="1:34" x14ac:dyDescent="0.25">
      <c r="A3" s="3" t="s">
        <v>7</v>
      </c>
      <c r="B3" s="3" t="s">
        <v>8</v>
      </c>
      <c r="C3" s="3" t="str">
        <f t="shared" ref="C3:C34" si="0">CONCATENATE(A3,"-",B3)</f>
        <v>Al2O3-Al</v>
      </c>
      <c r="D3" s="4">
        <v>-404.12967999283899</v>
      </c>
      <c r="E3" s="4">
        <v>-2.01486408060912</v>
      </c>
      <c r="F3" s="4">
        <v>71.425649172165905</v>
      </c>
      <c r="G3" s="3" t="s">
        <v>2</v>
      </c>
      <c r="I3" s="5" t="s">
        <v>0</v>
      </c>
      <c r="J3" s="5" t="s">
        <v>1</v>
      </c>
      <c r="K3" s="3" t="str">
        <f t="shared" ref="K3:K66" si="1">CONCATENATE(I3,"-",J3)</f>
        <v>Ac2O3-Ac</v>
      </c>
      <c r="L3" s="6">
        <v>-964.31734265407499</v>
      </c>
      <c r="M3" s="6">
        <v>-95.178106347450495</v>
      </c>
      <c r="N3" s="6">
        <v>88.950558756672095</v>
      </c>
      <c r="O3" s="5" t="s">
        <v>2</v>
      </c>
      <c r="Q3" s="3" t="s">
        <v>251</v>
      </c>
      <c r="R3" s="4" t="str">
        <f>IFERROR(VLOOKUP(Q3,$C$3:$G$108,4,FALSE),"")</f>
        <v/>
      </c>
      <c r="S3" s="4">
        <f>IFERROR(VLOOKUP(Q3,$K$3:$O$299,4,FALSE),"")</f>
        <v>88.950558756672095</v>
      </c>
      <c r="T3" s="6" t="str">
        <f>IF(OR(R3="",S3=""),"",R3-S3)</f>
        <v/>
      </c>
      <c r="U3" s="6" t="str">
        <f>IF(T3="","",ABS(T3))</f>
        <v/>
      </c>
      <c r="V3" s="6" t="str">
        <f>IFERROR(VLOOKUP(Q3,$C$3:$G$108,5,FALSE),"")</f>
        <v/>
      </c>
      <c r="W3" s="6" t="str">
        <f>IFERROR(VLOOKUP(Q3,$K$3:$O$299,5,FALSE),"")</f>
        <v>No</v>
      </c>
      <c r="Y3" s="3"/>
      <c r="Z3" s="3"/>
      <c r="AA3" s="24" t="s">
        <v>246</v>
      </c>
      <c r="AB3" s="24"/>
      <c r="AC3" s="16"/>
    </row>
    <row r="4" spans="1:34" x14ac:dyDescent="0.25">
      <c r="A4" s="3" t="s">
        <v>10</v>
      </c>
      <c r="B4" s="3" t="s">
        <v>11</v>
      </c>
      <c r="C4" s="3" t="str">
        <f t="shared" si="0"/>
        <v>As2O3-As</v>
      </c>
      <c r="D4" s="4">
        <v>-164.83744104350899</v>
      </c>
      <c r="E4" s="4">
        <v>-2.5443938766482499</v>
      </c>
      <c r="F4" s="4">
        <v>-8.6914503416365907</v>
      </c>
      <c r="G4" s="3" t="s">
        <v>2</v>
      </c>
      <c r="I4" s="5" t="s">
        <v>4</v>
      </c>
      <c r="J4" s="5" t="s">
        <v>6</v>
      </c>
      <c r="K4" s="3" t="str">
        <f t="shared" si="1"/>
        <v>Ag2O-Ag</v>
      </c>
      <c r="L4" s="6">
        <v>-267.19222841073503</v>
      </c>
      <c r="M4" s="6">
        <v>-65.295490655034499</v>
      </c>
      <c r="N4" s="6">
        <v>-32.435237462385999</v>
      </c>
      <c r="O4" s="5" t="s">
        <v>2</v>
      </c>
      <c r="Q4" s="3" t="s">
        <v>252</v>
      </c>
      <c r="R4" s="4" t="str">
        <f t="shared" ref="R4:R67" si="2">IFERROR(VLOOKUP(Q4,$C$3:$G$108,4,FALSE),"")</f>
        <v/>
      </c>
      <c r="S4" s="4">
        <f t="shared" ref="S4:S67" si="3">IFERROR(VLOOKUP(Q4,$K$3:$O$299,4,FALSE),"")</f>
        <v>-32.435237462385999</v>
      </c>
      <c r="T4" s="6" t="str">
        <f t="shared" ref="T4:T67" si="4">IF(OR(R4="",S4=""),"",R4-S4)</f>
        <v/>
      </c>
      <c r="U4" s="6" t="str">
        <f t="shared" ref="U4:U67" si="5">IF(T4="","",ABS(T4))</f>
        <v/>
      </c>
      <c r="V4" s="6" t="str">
        <f t="shared" ref="V4:V67" si="6">IFERROR(VLOOKUP(Q4,$C$3:$G$108,5,FALSE),"")</f>
        <v/>
      </c>
      <c r="W4" s="6" t="str">
        <f t="shared" ref="W4:W67" si="7">IFERROR(VLOOKUP(Q4,$K$3:$O$299,5,FALSE),"")</f>
        <v>No</v>
      </c>
      <c r="Y4" s="3"/>
      <c r="Z4" s="3"/>
      <c r="AA4" s="3" t="s">
        <v>12</v>
      </c>
      <c r="AB4" s="3" t="s">
        <v>2</v>
      </c>
      <c r="AC4" s="5" t="s">
        <v>558</v>
      </c>
      <c r="AE4" s="5"/>
      <c r="AF4" s="3" t="s">
        <v>12</v>
      </c>
      <c r="AG4" s="3" t="s">
        <v>2</v>
      </c>
      <c r="AH4" s="3" t="s">
        <v>558</v>
      </c>
    </row>
    <row r="5" spans="1:34" x14ac:dyDescent="0.25">
      <c r="A5" s="3" t="s">
        <v>9</v>
      </c>
      <c r="B5" s="3" t="s">
        <v>11</v>
      </c>
      <c r="C5" s="3" t="str">
        <f t="shared" si="0"/>
        <v>As2O5-As</v>
      </c>
      <c r="D5" s="4">
        <v>-228.55968427987099</v>
      </c>
      <c r="E5" s="4">
        <v>-2.5443938766482499</v>
      </c>
      <c r="F5" s="4">
        <v>-17.2468221330594</v>
      </c>
      <c r="G5" s="3" t="s">
        <v>2</v>
      </c>
      <c r="I5" s="5" t="s">
        <v>5</v>
      </c>
      <c r="J5" s="5" t="s">
        <v>3</v>
      </c>
      <c r="K5" s="3" t="str">
        <f t="shared" si="1"/>
        <v>Ag3O4-AgO</v>
      </c>
      <c r="L5" s="6">
        <v>-718.70811359112099</v>
      </c>
      <c r="M5" s="6">
        <v>-200.271095176621</v>
      </c>
      <c r="N5" s="6">
        <v>-51.1416565017959</v>
      </c>
      <c r="O5" s="5" t="s">
        <v>2</v>
      </c>
      <c r="Q5" s="3" t="s">
        <v>253</v>
      </c>
      <c r="R5" s="4" t="str">
        <f t="shared" si="2"/>
        <v/>
      </c>
      <c r="S5" s="4">
        <f t="shared" si="3"/>
        <v>-51.1416565017959</v>
      </c>
      <c r="T5" s="6" t="str">
        <f t="shared" si="4"/>
        <v/>
      </c>
      <c r="U5" s="6" t="str">
        <f t="shared" si="5"/>
        <v/>
      </c>
      <c r="V5" s="6" t="str">
        <f t="shared" si="6"/>
        <v/>
      </c>
      <c r="W5" s="6" t="str">
        <f t="shared" si="7"/>
        <v>No</v>
      </c>
      <c r="Y5" s="23" t="s">
        <v>557</v>
      </c>
      <c r="Z5" s="3" t="s">
        <v>12</v>
      </c>
      <c r="AA5" s="3">
        <f>COUNTIFS(V3:V299,"Yes",W3:W299,"Yes")</f>
        <v>13</v>
      </c>
      <c r="AB5" s="3">
        <f>COUNTIFS(V3:V299,"Yes",W3:W299,"No")</f>
        <v>2</v>
      </c>
      <c r="AC5" s="5">
        <f>SUM(AA5:AB5)</f>
        <v>15</v>
      </c>
      <c r="AE5" s="5" t="s">
        <v>12</v>
      </c>
      <c r="AF5" s="17">
        <f>AA5*100/$AC$7</f>
        <v>15.116279069767442</v>
      </c>
      <c r="AG5" s="17">
        <f t="shared" ref="AG5:AH7" si="8">AB5*100/$AC$7</f>
        <v>2.3255813953488373</v>
      </c>
      <c r="AH5" s="17">
        <f t="shared" si="8"/>
        <v>17.441860465116278</v>
      </c>
    </row>
    <row r="6" spans="1:34" x14ac:dyDescent="0.25">
      <c r="A6" s="3" t="s">
        <v>9</v>
      </c>
      <c r="B6" s="3" t="s">
        <v>10</v>
      </c>
      <c r="C6" s="3" t="str">
        <f t="shared" si="0"/>
        <v>As2O5-As2O3</v>
      </c>
      <c r="D6" s="4">
        <v>-228.55968427987099</v>
      </c>
      <c r="E6" s="4">
        <v>-164.83744104350899</v>
      </c>
      <c r="F6" s="4">
        <v>-30.0798798201936</v>
      </c>
      <c r="G6" s="3" t="s">
        <v>2</v>
      </c>
      <c r="I6" s="5" t="s">
        <v>5</v>
      </c>
      <c r="J6" s="5" t="s">
        <v>4</v>
      </c>
      <c r="K6" s="3" t="str">
        <f t="shared" si="1"/>
        <v>Ag3O4-Ag2O</v>
      </c>
      <c r="L6" s="6">
        <v>-718.70811359112099</v>
      </c>
      <c r="M6" s="6">
        <v>-267.19222841073503</v>
      </c>
      <c r="N6" s="6">
        <v>-41.868576173045597</v>
      </c>
      <c r="O6" s="5" t="s">
        <v>2</v>
      </c>
      <c r="Q6" s="3" t="s">
        <v>254</v>
      </c>
      <c r="R6" s="4" t="str">
        <f t="shared" si="2"/>
        <v/>
      </c>
      <c r="S6" s="4">
        <f t="shared" si="3"/>
        <v>-41.868576173045597</v>
      </c>
      <c r="T6" s="6" t="str">
        <f t="shared" si="4"/>
        <v/>
      </c>
      <c r="U6" s="6" t="str">
        <f t="shared" si="5"/>
        <v/>
      </c>
      <c r="V6" s="6" t="str">
        <f t="shared" si="6"/>
        <v/>
      </c>
      <c r="W6" s="6" t="str">
        <f t="shared" si="7"/>
        <v>No</v>
      </c>
      <c r="Y6" s="23"/>
      <c r="Z6" s="3" t="s">
        <v>2</v>
      </c>
      <c r="AA6" s="3">
        <f>COUNTIFS(V3:V299,"No",W3:W299,"Yes")</f>
        <v>9</v>
      </c>
      <c r="AB6" s="3">
        <f>COUNTIFS(V3:V299,"No",W3:W299,"No")</f>
        <v>62</v>
      </c>
      <c r="AC6" s="5">
        <f>SUM(AA6:AB6)</f>
        <v>71</v>
      </c>
      <c r="AE6" s="5" t="s">
        <v>2</v>
      </c>
      <c r="AF6" s="17">
        <f t="shared" ref="AF6:AF7" si="9">AA6*100/$AC$7</f>
        <v>10.465116279069768</v>
      </c>
      <c r="AG6" s="17">
        <f t="shared" si="8"/>
        <v>72.093023255813947</v>
      </c>
      <c r="AH6" s="17">
        <f t="shared" si="8"/>
        <v>82.558139534883722</v>
      </c>
    </row>
    <row r="7" spans="1:34" x14ac:dyDescent="0.25">
      <c r="A7" s="3" t="s">
        <v>13</v>
      </c>
      <c r="B7" s="3" t="s">
        <v>14</v>
      </c>
      <c r="C7" s="3" t="str">
        <f t="shared" si="0"/>
        <v>Au2O3-Au</v>
      </c>
      <c r="D7" s="4">
        <v>-10.0873532783824</v>
      </c>
      <c r="E7" s="4">
        <v>-3.3846153576194999</v>
      </c>
      <c r="F7" s="4">
        <v>-60.834960583993201</v>
      </c>
      <c r="G7" s="3" t="s">
        <v>2</v>
      </c>
      <c r="I7" s="5" t="s">
        <v>5</v>
      </c>
      <c r="J7" s="5" t="s">
        <v>6</v>
      </c>
      <c r="K7" s="3" t="str">
        <f t="shared" si="1"/>
        <v>Ag3O4-Ag</v>
      </c>
      <c r="L7" s="6">
        <v>-718.70811359112099</v>
      </c>
      <c r="M7" s="6">
        <v>-65.295490655034499</v>
      </c>
      <c r="N7" s="6">
        <v>-38.331074156548297</v>
      </c>
      <c r="O7" s="5" t="s">
        <v>2</v>
      </c>
      <c r="Q7" s="3" t="s">
        <v>255</v>
      </c>
      <c r="R7" s="4" t="str">
        <f t="shared" si="2"/>
        <v/>
      </c>
      <c r="S7" s="4">
        <f t="shared" si="3"/>
        <v>-38.331074156548297</v>
      </c>
      <c r="T7" s="6" t="str">
        <f t="shared" si="4"/>
        <v/>
      </c>
      <c r="U7" s="6" t="str">
        <f t="shared" si="5"/>
        <v/>
      </c>
      <c r="V7" s="6" t="str">
        <f t="shared" si="6"/>
        <v/>
      </c>
      <c r="W7" s="6" t="str">
        <f t="shared" si="7"/>
        <v>No</v>
      </c>
      <c r="Y7" s="3"/>
      <c r="Z7" s="3" t="s">
        <v>558</v>
      </c>
      <c r="AA7" s="3">
        <f>SUM(AA5:AA6)</f>
        <v>22</v>
      </c>
      <c r="AB7" s="3">
        <f>SUM(AB5:AB6)</f>
        <v>64</v>
      </c>
      <c r="AC7" s="5">
        <f>SUM(AA7:AB7)</f>
        <v>86</v>
      </c>
      <c r="AE7" s="5" t="s">
        <v>558</v>
      </c>
      <c r="AF7" s="17">
        <f t="shared" si="9"/>
        <v>25.581395348837209</v>
      </c>
      <c r="AG7" s="17">
        <f t="shared" si="8"/>
        <v>74.418604651162795</v>
      </c>
      <c r="AH7" s="17">
        <f t="shared" si="8"/>
        <v>100</v>
      </c>
    </row>
    <row r="8" spans="1:34" x14ac:dyDescent="0.25">
      <c r="A8" s="3" t="s">
        <v>19</v>
      </c>
      <c r="B8" s="3" t="s">
        <v>20</v>
      </c>
      <c r="C8" s="3" t="str">
        <f t="shared" si="0"/>
        <v>BaO-Ba</v>
      </c>
      <c r="D8" s="4">
        <v>-137.317837682099</v>
      </c>
      <c r="E8" s="4">
        <v>-4.4478080042220798</v>
      </c>
      <c r="F8" s="4">
        <v>70.929028239503097</v>
      </c>
      <c r="G8" s="3" t="s">
        <v>2</v>
      </c>
      <c r="I8" s="5" t="s">
        <v>3</v>
      </c>
      <c r="J8" s="5" t="s">
        <v>4</v>
      </c>
      <c r="K8" s="3" t="str">
        <f t="shared" si="1"/>
        <v>AgO-Ag2O</v>
      </c>
      <c r="L8" s="6">
        <v>-200.271095176621</v>
      </c>
      <c r="M8" s="6">
        <v>-267.19222841073503</v>
      </c>
      <c r="N8" s="6">
        <v>-35.686522620545396</v>
      </c>
      <c r="O8" s="5" t="s">
        <v>2</v>
      </c>
      <c r="Q8" s="3" t="s">
        <v>256</v>
      </c>
      <c r="R8" s="4" t="str">
        <f t="shared" si="2"/>
        <v/>
      </c>
      <c r="S8" s="4">
        <f t="shared" si="3"/>
        <v>-35.686522620545396</v>
      </c>
      <c r="T8" s="6" t="str">
        <f t="shared" si="4"/>
        <v/>
      </c>
      <c r="U8" s="6" t="str">
        <f t="shared" si="5"/>
        <v/>
      </c>
      <c r="V8" s="6" t="str">
        <f t="shared" si="6"/>
        <v/>
      </c>
      <c r="W8" s="6" t="str">
        <f t="shared" si="7"/>
        <v>No</v>
      </c>
    </row>
    <row r="9" spans="1:34" x14ac:dyDescent="0.25">
      <c r="A9" s="3" t="s">
        <v>24</v>
      </c>
      <c r="B9" s="3" t="s">
        <v>26</v>
      </c>
      <c r="C9" s="3" t="str">
        <f t="shared" si="0"/>
        <v>Bi2O3-Bi</v>
      </c>
      <c r="D9" s="4">
        <v>-147.95684309177301</v>
      </c>
      <c r="E9" s="4">
        <v>-4.0429111799596198</v>
      </c>
      <c r="F9" s="4">
        <v>-15.3173278610897</v>
      </c>
      <c r="G9" s="3" t="s">
        <v>2</v>
      </c>
      <c r="I9" s="5" t="s">
        <v>3</v>
      </c>
      <c r="J9" s="5" t="s">
        <v>6</v>
      </c>
      <c r="K9" s="3" t="str">
        <f t="shared" si="1"/>
        <v>AgO-Ag</v>
      </c>
      <c r="L9" s="6">
        <v>-200.271095176621</v>
      </c>
      <c r="M9" s="6">
        <v>-65.295490655034499</v>
      </c>
      <c r="N9" s="6">
        <v>-34.060880041465701</v>
      </c>
      <c r="O9" s="5" t="s">
        <v>2</v>
      </c>
      <c r="Q9" s="3" t="s">
        <v>257</v>
      </c>
      <c r="R9" s="4" t="str">
        <f t="shared" si="2"/>
        <v/>
      </c>
      <c r="S9" s="4">
        <f t="shared" si="3"/>
        <v>-34.060880041465701</v>
      </c>
      <c r="T9" s="6" t="str">
        <f t="shared" si="4"/>
        <v/>
      </c>
      <c r="U9" s="6" t="str">
        <f t="shared" si="5"/>
        <v/>
      </c>
      <c r="V9" s="6" t="str">
        <f t="shared" si="6"/>
        <v/>
      </c>
      <c r="W9" s="6" t="str">
        <f t="shared" si="7"/>
        <v>No</v>
      </c>
    </row>
    <row r="10" spans="1:34" x14ac:dyDescent="0.25">
      <c r="A10" s="3" t="s">
        <v>27</v>
      </c>
      <c r="B10" s="3" t="s">
        <v>28</v>
      </c>
      <c r="C10" s="3" t="str">
        <f t="shared" si="0"/>
        <v>CaO-Ca</v>
      </c>
      <c r="D10" s="4">
        <v>-154.503051613655</v>
      </c>
      <c r="E10" s="4">
        <v>-2.95171352597669</v>
      </c>
      <c r="F10" s="4">
        <v>89.610336649304799</v>
      </c>
      <c r="G10" s="3" t="s">
        <v>2</v>
      </c>
      <c r="I10" s="5" t="s">
        <v>7</v>
      </c>
      <c r="J10" s="5" t="s">
        <v>8</v>
      </c>
      <c r="K10" s="3" t="str">
        <f t="shared" si="1"/>
        <v>Al2O3-Al</v>
      </c>
      <c r="L10" s="6">
        <v>-911.12885393018598</v>
      </c>
      <c r="M10" s="6">
        <v>-86.426538307071695</v>
      </c>
      <c r="N10" s="6">
        <v>77.055441208961795</v>
      </c>
      <c r="O10" s="5" t="s">
        <v>2</v>
      </c>
      <c r="Q10" s="3" t="s">
        <v>258</v>
      </c>
      <c r="R10" s="4">
        <f t="shared" si="2"/>
        <v>71.425649172165905</v>
      </c>
      <c r="S10" s="4">
        <f t="shared" si="3"/>
        <v>77.055441208961795</v>
      </c>
      <c r="T10" s="6">
        <f t="shared" si="4"/>
        <v>-5.6297920367958909</v>
      </c>
      <c r="U10" s="6">
        <f t="shared" si="5"/>
        <v>5.6297920367958909</v>
      </c>
      <c r="V10" s="6" t="str">
        <f t="shared" si="6"/>
        <v>No</v>
      </c>
      <c r="W10" s="6" t="str">
        <f t="shared" si="7"/>
        <v>No</v>
      </c>
    </row>
    <row r="11" spans="1:34" x14ac:dyDescent="0.25">
      <c r="A11" s="3" t="s">
        <v>29</v>
      </c>
      <c r="B11" s="3" t="s">
        <v>30</v>
      </c>
      <c r="C11" s="3" t="str">
        <f t="shared" si="0"/>
        <v>CdO-Cd</v>
      </c>
      <c r="D11" s="4">
        <v>-65.805832592342895</v>
      </c>
      <c r="E11" s="4">
        <v>-3.6911027284665301</v>
      </c>
      <c r="F11" s="4">
        <v>0.173728425502022</v>
      </c>
      <c r="G11" s="3" t="s">
        <v>12</v>
      </c>
      <c r="I11" s="5" t="s">
        <v>10</v>
      </c>
      <c r="J11" s="5" t="s">
        <v>11</v>
      </c>
      <c r="K11" s="3" t="str">
        <f t="shared" si="1"/>
        <v>As2O3-As</v>
      </c>
      <c r="L11" s="6">
        <v>-745.44243991998599</v>
      </c>
      <c r="M11" s="6">
        <v>-107.408856957193</v>
      </c>
      <c r="N11" s="6">
        <v>7.8384241054806596</v>
      </c>
      <c r="O11" s="5" t="s">
        <v>12</v>
      </c>
      <c r="Q11" s="3" t="s">
        <v>259</v>
      </c>
      <c r="R11" s="4">
        <f t="shared" si="2"/>
        <v>-8.6914503416365907</v>
      </c>
      <c r="S11" s="4">
        <f t="shared" si="3"/>
        <v>7.8384241054806596</v>
      </c>
      <c r="T11" s="6">
        <f t="shared" si="4"/>
        <v>-16.529874447117251</v>
      </c>
      <c r="U11" s="6">
        <f t="shared" si="5"/>
        <v>16.529874447117251</v>
      </c>
      <c r="V11" s="6" t="str">
        <f t="shared" si="6"/>
        <v>No</v>
      </c>
      <c r="W11" s="6" t="str">
        <f t="shared" si="7"/>
        <v>Yes</v>
      </c>
    </row>
    <row r="12" spans="1:34" x14ac:dyDescent="0.25">
      <c r="A12" s="3" t="s">
        <v>34</v>
      </c>
      <c r="B12" s="3" t="s">
        <v>38</v>
      </c>
      <c r="C12" s="3" t="str">
        <f t="shared" si="0"/>
        <v>Ce2O3-Ce</v>
      </c>
      <c r="D12" s="4">
        <v>-440.03036259974903</v>
      </c>
      <c r="E12" s="4">
        <v>-4.9492615333201</v>
      </c>
      <c r="F12" s="4">
        <v>81.436278405995395</v>
      </c>
      <c r="G12" s="3" t="s">
        <v>2</v>
      </c>
      <c r="I12" s="5" t="s">
        <v>9</v>
      </c>
      <c r="J12" s="5" t="s">
        <v>10</v>
      </c>
      <c r="K12" s="3" t="str">
        <f t="shared" si="1"/>
        <v>As2O5-As2O3</v>
      </c>
      <c r="L12" s="6">
        <v>-1038.2639035872101</v>
      </c>
      <c r="M12" s="6">
        <v>-745.44243991998599</v>
      </c>
      <c r="N12" s="6">
        <v>-22.625752729439501</v>
      </c>
      <c r="O12" s="5" t="s">
        <v>2</v>
      </c>
      <c r="Q12" s="3" t="s">
        <v>260</v>
      </c>
      <c r="R12" s="4">
        <f t="shared" si="2"/>
        <v>-30.0798798201936</v>
      </c>
      <c r="S12" s="4">
        <f t="shared" si="3"/>
        <v>-22.625752729439501</v>
      </c>
      <c r="T12" s="6">
        <f t="shared" si="4"/>
        <v>-7.4541270907540991</v>
      </c>
      <c r="U12" s="6">
        <f t="shared" si="5"/>
        <v>7.4541270907540991</v>
      </c>
      <c r="V12" s="6" t="str">
        <f t="shared" si="6"/>
        <v>No</v>
      </c>
      <c r="W12" s="6" t="str">
        <f t="shared" si="7"/>
        <v>No</v>
      </c>
    </row>
    <row r="13" spans="1:34" x14ac:dyDescent="0.25">
      <c r="A13" s="3" t="s">
        <v>35</v>
      </c>
      <c r="B13" s="3" t="s">
        <v>38</v>
      </c>
      <c r="C13" s="3" t="str">
        <f t="shared" si="0"/>
        <v>CeO2-Ce</v>
      </c>
      <c r="D13" s="4">
        <v>-264.63952038956</v>
      </c>
      <c r="E13" s="4">
        <v>-4.9492615333201</v>
      </c>
      <c r="F13" s="4">
        <v>67.904127989745803</v>
      </c>
      <c r="G13" s="3" t="s">
        <v>2</v>
      </c>
      <c r="I13" s="5" t="s">
        <v>9</v>
      </c>
      <c r="J13" s="5" t="s">
        <v>11</v>
      </c>
      <c r="K13" s="3" t="str">
        <f t="shared" si="1"/>
        <v>As2O5-As</v>
      </c>
      <c r="L13" s="6">
        <v>-1038.2639035872101</v>
      </c>
      <c r="M13" s="6">
        <v>-107.408856957193</v>
      </c>
      <c r="N13" s="6">
        <v>-4.3472466284874196</v>
      </c>
      <c r="O13" s="5" t="s">
        <v>2</v>
      </c>
      <c r="Q13" s="3" t="s">
        <v>261</v>
      </c>
      <c r="R13" s="4">
        <f t="shared" si="2"/>
        <v>-17.2468221330594</v>
      </c>
      <c r="S13" s="4">
        <f t="shared" si="3"/>
        <v>-4.3472466284874196</v>
      </c>
      <c r="T13" s="6">
        <f t="shared" si="4"/>
        <v>-12.899575504571981</v>
      </c>
      <c r="U13" s="6">
        <f t="shared" si="5"/>
        <v>12.899575504571981</v>
      </c>
      <c r="V13" s="6" t="str">
        <f t="shared" si="6"/>
        <v>No</v>
      </c>
      <c r="W13" s="6" t="str">
        <f t="shared" si="7"/>
        <v>No</v>
      </c>
    </row>
    <row r="14" spans="1:34" x14ac:dyDescent="0.25">
      <c r="A14" s="3" t="s">
        <v>35</v>
      </c>
      <c r="B14" s="3" t="s">
        <v>34</v>
      </c>
      <c r="C14" s="3" t="str">
        <f t="shared" si="0"/>
        <v>CeO2-Ce2O3</v>
      </c>
      <c r="D14" s="4">
        <v>-264.63952038956</v>
      </c>
      <c r="E14" s="4">
        <v>-440.03036259974903</v>
      </c>
      <c r="F14" s="4">
        <v>27.307676740996801</v>
      </c>
      <c r="G14" s="3" t="s">
        <v>2</v>
      </c>
      <c r="I14" s="5" t="s">
        <v>13</v>
      </c>
      <c r="J14" s="5" t="s">
        <v>14</v>
      </c>
      <c r="K14" s="3" t="str">
        <f t="shared" si="1"/>
        <v>Au2O3-Au</v>
      </c>
      <c r="L14" s="6">
        <v>-546.18247136879199</v>
      </c>
      <c r="M14" s="6">
        <v>-75.489768445263294</v>
      </c>
      <c r="N14" s="6">
        <v>-37.3021730702974</v>
      </c>
      <c r="O14" s="5" t="s">
        <v>2</v>
      </c>
      <c r="Q14" s="3" t="s">
        <v>262</v>
      </c>
      <c r="R14" s="4">
        <f t="shared" si="2"/>
        <v>-60.834960583993201</v>
      </c>
      <c r="S14" s="4">
        <f t="shared" si="3"/>
        <v>-37.3021730702974</v>
      </c>
      <c r="T14" s="6">
        <f t="shared" si="4"/>
        <v>-23.532787513695801</v>
      </c>
      <c r="U14" s="6">
        <f t="shared" si="5"/>
        <v>23.532787513695801</v>
      </c>
      <c r="V14" s="6" t="str">
        <f t="shared" si="6"/>
        <v>No</v>
      </c>
      <c r="W14" s="6" t="str">
        <f t="shared" si="7"/>
        <v>No</v>
      </c>
    </row>
    <row r="15" spans="1:34" x14ac:dyDescent="0.25">
      <c r="A15" s="3" t="s">
        <v>40</v>
      </c>
      <c r="B15" s="3" t="s">
        <v>42</v>
      </c>
      <c r="C15" s="3" t="str">
        <f t="shared" si="0"/>
        <v>Co3O4-Co</v>
      </c>
      <c r="D15" s="4">
        <v>-225.64546824461499</v>
      </c>
      <c r="E15" s="4">
        <v>-2.14070846491878</v>
      </c>
      <c r="F15" s="4">
        <v>-7.1351657259095198</v>
      </c>
      <c r="G15" s="3" t="s">
        <v>2</v>
      </c>
      <c r="I15" s="5" t="s">
        <v>15</v>
      </c>
      <c r="J15" s="5" t="s">
        <v>16</v>
      </c>
      <c r="K15" s="3" t="str">
        <f t="shared" si="1"/>
        <v>B2O3-B6O</v>
      </c>
      <c r="L15" s="6">
        <v>-973.77066562338996</v>
      </c>
      <c r="M15" s="6">
        <v>-1168.38967441454</v>
      </c>
      <c r="N15" s="6">
        <v>50.078805743900503</v>
      </c>
      <c r="O15" s="5" t="s">
        <v>2</v>
      </c>
      <c r="Q15" s="3" t="s">
        <v>263</v>
      </c>
      <c r="R15" s="4" t="str">
        <f t="shared" si="2"/>
        <v/>
      </c>
      <c r="S15" s="4">
        <f t="shared" si="3"/>
        <v>50.078805743900503</v>
      </c>
      <c r="T15" s="6" t="str">
        <f t="shared" si="4"/>
        <v/>
      </c>
      <c r="U15" s="6" t="str">
        <f t="shared" si="5"/>
        <v/>
      </c>
      <c r="V15" s="6" t="str">
        <f t="shared" si="6"/>
        <v/>
      </c>
      <c r="W15" s="6" t="str">
        <f t="shared" si="7"/>
        <v>No</v>
      </c>
    </row>
    <row r="16" spans="1:34" x14ac:dyDescent="0.25">
      <c r="A16" s="3" t="s">
        <v>40</v>
      </c>
      <c r="B16" s="3" t="s">
        <v>41</v>
      </c>
      <c r="C16" s="3" t="str">
        <f t="shared" si="0"/>
        <v>Co3O4-CoO</v>
      </c>
      <c r="D16" s="4">
        <v>-225.64546824461499</v>
      </c>
      <c r="E16" s="4">
        <v>-60.644528980471598</v>
      </c>
      <c r="F16" s="4">
        <v>-18.2291201351734</v>
      </c>
      <c r="G16" s="3" t="s">
        <v>2</v>
      </c>
      <c r="I16" s="5" t="s">
        <v>15</v>
      </c>
      <c r="J16" s="5" t="s">
        <v>17</v>
      </c>
      <c r="K16" s="3" t="str">
        <f t="shared" si="1"/>
        <v>B2O3-B</v>
      </c>
      <c r="L16" s="6">
        <v>-973.77066562338996</v>
      </c>
      <c r="M16" s="6">
        <v>-153.998505041817</v>
      </c>
      <c r="N16" s="6">
        <v>52.888067283532301</v>
      </c>
      <c r="O16" s="5" t="s">
        <v>2</v>
      </c>
      <c r="Q16" s="3" t="s">
        <v>264</v>
      </c>
      <c r="R16" s="4" t="str">
        <f t="shared" si="2"/>
        <v/>
      </c>
      <c r="S16" s="4">
        <f t="shared" si="3"/>
        <v>52.888067283532301</v>
      </c>
      <c r="T16" s="6" t="str">
        <f t="shared" si="4"/>
        <v/>
      </c>
      <c r="U16" s="6" t="str">
        <f t="shared" si="5"/>
        <v/>
      </c>
      <c r="V16" s="6" t="str">
        <f t="shared" si="6"/>
        <v/>
      </c>
      <c r="W16" s="6" t="str">
        <f t="shared" si="7"/>
        <v>No</v>
      </c>
    </row>
    <row r="17" spans="1:23" x14ac:dyDescent="0.25">
      <c r="A17" s="3" t="s">
        <v>41</v>
      </c>
      <c r="B17" s="3" t="s">
        <v>42</v>
      </c>
      <c r="C17" s="3" t="str">
        <f t="shared" si="0"/>
        <v>CoO-Co</v>
      </c>
      <c r="D17" s="4">
        <v>-60.644528980471598</v>
      </c>
      <c r="E17" s="4">
        <v>-2.14070846491878</v>
      </c>
      <c r="F17" s="4">
        <v>-3.43718092282155</v>
      </c>
      <c r="G17" s="3" t="s">
        <v>12</v>
      </c>
      <c r="I17" s="5" t="s">
        <v>16</v>
      </c>
      <c r="J17" s="5" t="s">
        <v>17</v>
      </c>
      <c r="K17" s="3" t="str">
        <f t="shared" si="1"/>
        <v>B6O-B</v>
      </c>
      <c r="L17" s="6">
        <v>-1168.38967441454</v>
      </c>
      <c r="M17" s="6">
        <v>-153.998505041817</v>
      </c>
      <c r="N17" s="6">
        <v>75.362159600586907</v>
      </c>
      <c r="O17" s="5" t="s">
        <v>2</v>
      </c>
      <c r="Q17" s="3" t="s">
        <v>265</v>
      </c>
      <c r="R17" s="4" t="str">
        <f t="shared" si="2"/>
        <v/>
      </c>
      <c r="S17" s="4">
        <f t="shared" si="3"/>
        <v>75.362159600586907</v>
      </c>
      <c r="T17" s="6" t="str">
        <f t="shared" si="4"/>
        <v/>
      </c>
      <c r="U17" s="6" t="str">
        <f t="shared" si="5"/>
        <v/>
      </c>
      <c r="V17" s="6" t="str">
        <f t="shared" si="6"/>
        <v/>
      </c>
      <c r="W17" s="6" t="str">
        <f t="shared" si="7"/>
        <v>No</v>
      </c>
    </row>
    <row r="18" spans="1:23" x14ac:dyDescent="0.25">
      <c r="A18" s="3" t="s">
        <v>44</v>
      </c>
      <c r="B18" s="3" t="s">
        <v>46</v>
      </c>
      <c r="C18" s="3" t="str">
        <f t="shared" si="0"/>
        <v>Cr2O3-Cr</v>
      </c>
      <c r="D18" s="4">
        <v>-278.181283600656</v>
      </c>
      <c r="E18" s="4">
        <v>-1.68457601646683</v>
      </c>
      <c r="F18" s="4">
        <v>29.663042417532999</v>
      </c>
      <c r="G18" s="3" t="s">
        <v>2</v>
      </c>
      <c r="I18" s="5" t="s">
        <v>19</v>
      </c>
      <c r="J18" s="5" t="s">
        <v>20</v>
      </c>
      <c r="K18" s="3" t="str">
        <f t="shared" si="1"/>
        <v>BaO-Ba</v>
      </c>
      <c r="L18" s="6">
        <v>-288.912427380439</v>
      </c>
      <c r="M18" s="6">
        <v>-44.378889470875897</v>
      </c>
      <c r="N18" s="6">
        <v>75.497053346510697</v>
      </c>
      <c r="O18" s="5" t="s">
        <v>2</v>
      </c>
      <c r="Q18" s="3" t="s">
        <v>266</v>
      </c>
      <c r="R18" s="4">
        <f t="shared" si="2"/>
        <v>70.929028239503097</v>
      </c>
      <c r="S18" s="4">
        <f t="shared" si="3"/>
        <v>75.497053346510697</v>
      </c>
      <c r="T18" s="6">
        <f t="shared" si="4"/>
        <v>-4.5680251070075997</v>
      </c>
      <c r="U18" s="6">
        <f t="shared" si="5"/>
        <v>4.5680251070075997</v>
      </c>
      <c r="V18" s="6" t="str">
        <f t="shared" si="6"/>
        <v>No</v>
      </c>
      <c r="W18" s="6" t="str">
        <f t="shared" si="7"/>
        <v>No</v>
      </c>
    </row>
    <row r="19" spans="1:23" x14ac:dyDescent="0.25">
      <c r="A19" s="3" t="s">
        <v>45</v>
      </c>
      <c r="B19" s="3" t="s">
        <v>46</v>
      </c>
      <c r="C19" s="3" t="str">
        <f t="shared" si="0"/>
        <v>CrO2-Cr</v>
      </c>
      <c r="D19" s="4">
        <v>-146.53754095396999</v>
      </c>
      <c r="E19" s="4">
        <v>-1.68457601646683</v>
      </c>
      <c r="F19" s="4">
        <v>10.485481030377301</v>
      </c>
      <c r="G19" s="3" t="s">
        <v>2</v>
      </c>
      <c r="I19" s="5" t="s">
        <v>18</v>
      </c>
      <c r="J19" s="5" t="s">
        <v>19</v>
      </c>
      <c r="K19" s="3" t="str">
        <f t="shared" si="1"/>
        <v>BaO2-BaO</v>
      </c>
      <c r="L19" s="6">
        <v>-422.00067239709398</v>
      </c>
      <c r="M19" s="6">
        <v>-288.912427380439</v>
      </c>
      <c r="N19" s="6">
        <v>-35.948239546397197</v>
      </c>
      <c r="O19" s="5" t="s">
        <v>2</v>
      </c>
      <c r="Q19" s="3" t="s">
        <v>267</v>
      </c>
      <c r="R19" s="4" t="str">
        <f t="shared" si="2"/>
        <v/>
      </c>
      <c r="S19" s="4">
        <f t="shared" si="3"/>
        <v>-35.948239546397197</v>
      </c>
      <c r="T19" s="6" t="str">
        <f t="shared" si="4"/>
        <v/>
      </c>
      <c r="U19" s="6" t="str">
        <f t="shared" si="5"/>
        <v/>
      </c>
      <c r="V19" s="6" t="str">
        <f t="shared" si="6"/>
        <v/>
      </c>
      <c r="W19" s="6" t="str">
        <f t="shared" si="7"/>
        <v>No</v>
      </c>
    </row>
    <row r="20" spans="1:23" x14ac:dyDescent="0.25">
      <c r="A20" s="3" t="s">
        <v>45</v>
      </c>
      <c r="B20" s="3" t="s">
        <v>44</v>
      </c>
      <c r="C20" s="3" t="str">
        <f t="shared" si="0"/>
        <v>CrO2-Cr2O3</v>
      </c>
      <c r="D20" s="4">
        <v>-146.53754095396999</v>
      </c>
      <c r="E20" s="4">
        <v>-278.181283600656</v>
      </c>
      <c r="F20" s="4">
        <v>-47.047203131089702</v>
      </c>
      <c r="G20" s="3" t="s">
        <v>2</v>
      </c>
      <c r="I20" s="5" t="s">
        <v>18</v>
      </c>
      <c r="J20" s="5" t="s">
        <v>20</v>
      </c>
      <c r="K20" s="3" t="str">
        <f t="shared" si="1"/>
        <v>BaO2-Ba</v>
      </c>
      <c r="L20" s="6">
        <v>-422.00067239709398</v>
      </c>
      <c r="M20" s="6">
        <v>-44.378889470875897</v>
      </c>
      <c r="N20" s="6">
        <v>19.7744069000567</v>
      </c>
      <c r="O20" s="5" t="s">
        <v>12</v>
      </c>
      <c r="Q20" s="3" t="s">
        <v>268</v>
      </c>
      <c r="R20" s="4" t="str">
        <f t="shared" si="2"/>
        <v/>
      </c>
      <c r="S20" s="4">
        <f t="shared" si="3"/>
        <v>19.7744069000567</v>
      </c>
      <c r="T20" s="6" t="str">
        <f t="shared" si="4"/>
        <v/>
      </c>
      <c r="U20" s="6" t="str">
        <f t="shared" si="5"/>
        <v/>
      </c>
      <c r="V20" s="6" t="str">
        <f t="shared" si="6"/>
        <v/>
      </c>
      <c r="W20" s="6" t="str">
        <f t="shared" si="7"/>
        <v>Yes</v>
      </c>
    </row>
    <row r="21" spans="1:23" x14ac:dyDescent="0.25">
      <c r="A21" s="3" t="s">
        <v>239</v>
      </c>
      <c r="B21" s="3" t="s">
        <v>46</v>
      </c>
      <c r="C21" s="3" t="str">
        <f t="shared" si="0"/>
        <v>CrO3-Cr</v>
      </c>
      <c r="D21" s="4">
        <v>-146.11772169890699</v>
      </c>
      <c r="E21" s="4">
        <v>-1.68457601646683</v>
      </c>
      <c r="F21" s="4">
        <v>-13.796619544227401</v>
      </c>
      <c r="G21" s="3" t="s">
        <v>2</v>
      </c>
      <c r="I21" s="5" t="s">
        <v>21</v>
      </c>
      <c r="J21" s="5" t="s">
        <v>22</v>
      </c>
      <c r="K21" s="3" t="str">
        <f t="shared" si="1"/>
        <v>BeO-Be</v>
      </c>
      <c r="L21" s="6">
        <v>-343.77037032738201</v>
      </c>
      <c r="M21" s="6">
        <v>-86.2997151271435</v>
      </c>
      <c r="N21" s="6">
        <v>88.434170637186597</v>
      </c>
      <c r="O21" s="5" t="s">
        <v>2</v>
      </c>
      <c r="Q21" s="3" t="s">
        <v>269</v>
      </c>
      <c r="R21" s="4" t="str">
        <f t="shared" si="2"/>
        <v/>
      </c>
      <c r="S21" s="4">
        <f t="shared" si="3"/>
        <v>88.434170637186597</v>
      </c>
      <c r="T21" s="6" t="str">
        <f t="shared" si="4"/>
        <v/>
      </c>
      <c r="U21" s="6" t="str">
        <f t="shared" si="5"/>
        <v/>
      </c>
      <c r="V21" s="6" t="str">
        <f t="shared" si="6"/>
        <v/>
      </c>
      <c r="W21" s="6" t="str">
        <f t="shared" si="7"/>
        <v>No</v>
      </c>
    </row>
    <row r="22" spans="1:23" x14ac:dyDescent="0.25">
      <c r="A22" s="3" t="s">
        <v>239</v>
      </c>
      <c r="B22" s="3" t="s">
        <v>45</v>
      </c>
      <c r="C22" s="3" t="str">
        <f t="shared" si="0"/>
        <v>CrO3-CrO2</v>
      </c>
      <c r="D22" s="4">
        <v>-146.11772169890699</v>
      </c>
      <c r="E22" s="4">
        <v>-146.53754095396999</v>
      </c>
      <c r="F22" s="4">
        <v>-62.360820693437098</v>
      </c>
      <c r="G22" s="3" t="s">
        <v>2</v>
      </c>
      <c r="I22" s="5" t="s">
        <v>24</v>
      </c>
      <c r="J22" s="5" t="s">
        <v>26</v>
      </c>
      <c r="K22" s="3" t="str">
        <f t="shared" si="1"/>
        <v>Bi2O3-Bi</v>
      </c>
      <c r="L22" s="6">
        <v>-711.85274424700197</v>
      </c>
      <c r="M22" s="6">
        <v>-89.888811119111594</v>
      </c>
      <c r="N22" s="6">
        <v>8.3218894398735799</v>
      </c>
      <c r="O22" s="5" t="s">
        <v>12</v>
      </c>
      <c r="Q22" s="3" t="s">
        <v>270</v>
      </c>
      <c r="R22" s="4">
        <f t="shared" si="2"/>
        <v>-15.3173278610897</v>
      </c>
      <c r="S22" s="4">
        <f t="shared" si="3"/>
        <v>8.3218894398735799</v>
      </c>
      <c r="T22" s="6">
        <f t="shared" si="4"/>
        <v>-23.639217300963281</v>
      </c>
      <c r="U22" s="6">
        <f t="shared" si="5"/>
        <v>23.639217300963281</v>
      </c>
      <c r="V22" s="6" t="str">
        <f t="shared" si="6"/>
        <v>No</v>
      </c>
      <c r="W22" s="6" t="str">
        <f t="shared" si="7"/>
        <v>Yes</v>
      </c>
    </row>
    <row r="23" spans="1:23" x14ac:dyDescent="0.25">
      <c r="A23" s="3" t="s">
        <v>239</v>
      </c>
      <c r="B23" s="3" t="s">
        <v>44</v>
      </c>
      <c r="C23" s="3" t="str">
        <f t="shared" si="0"/>
        <v>CrO3-Cr2O3</v>
      </c>
      <c r="D23" s="4">
        <v>-146.11772169890699</v>
      </c>
      <c r="E23" s="4">
        <v>-278.181283600656</v>
      </c>
      <c r="F23" s="4">
        <v>-57.256281505987999</v>
      </c>
      <c r="G23" s="3" t="s">
        <v>2</v>
      </c>
      <c r="I23" s="5" t="s">
        <v>23</v>
      </c>
      <c r="J23" s="5" t="s">
        <v>24</v>
      </c>
      <c r="K23" s="3" t="str">
        <f t="shared" si="1"/>
        <v>Bi4O7-Bi2O3</v>
      </c>
      <c r="L23" s="6">
        <v>-1557.6353782501801</v>
      </c>
      <c r="M23" s="6">
        <v>-711.85274424700197</v>
      </c>
      <c r="N23" s="6">
        <v>-35.106594806873503</v>
      </c>
      <c r="O23" s="5" t="s">
        <v>2</v>
      </c>
      <c r="Q23" s="3" t="s">
        <v>271</v>
      </c>
      <c r="R23" s="4" t="str">
        <f t="shared" si="2"/>
        <v/>
      </c>
      <c r="S23" s="4">
        <f t="shared" si="3"/>
        <v>-35.106594806873503</v>
      </c>
      <c r="T23" s="6" t="str">
        <f t="shared" si="4"/>
        <v/>
      </c>
      <c r="U23" s="6" t="str">
        <f t="shared" si="5"/>
        <v/>
      </c>
      <c r="V23" s="6" t="str">
        <f t="shared" si="6"/>
        <v/>
      </c>
      <c r="W23" s="6" t="str">
        <f t="shared" si="7"/>
        <v>No</v>
      </c>
    </row>
    <row r="24" spans="1:23" x14ac:dyDescent="0.25">
      <c r="A24" s="3" t="s">
        <v>54</v>
      </c>
      <c r="B24" s="3" t="s">
        <v>56</v>
      </c>
      <c r="C24" s="3" t="str">
        <f t="shared" si="0"/>
        <v>Cu2O-Cu</v>
      </c>
      <c r="D24" s="4">
        <v>-47.3801316055877</v>
      </c>
      <c r="E24" s="4">
        <v>-2.3632520731855302</v>
      </c>
      <c r="F24" s="4">
        <v>-19.287373979157699</v>
      </c>
      <c r="G24" s="3" t="s">
        <v>2</v>
      </c>
      <c r="I24" s="5" t="s">
        <v>23</v>
      </c>
      <c r="J24" s="5" t="s">
        <v>26</v>
      </c>
      <c r="K24" s="3" t="str">
        <f t="shared" si="1"/>
        <v>Bi4O7-Bi</v>
      </c>
      <c r="L24" s="6">
        <v>-1557.6353782501801</v>
      </c>
      <c r="M24" s="6">
        <v>-89.888811119111594</v>
      </c>
      <c r="N24" s="6">
        <v>2.1178202617668598</v>
      </c>
      <c r="O24" s="5" t="s">
        <v>12</v>
      </c>
      <c r="Q24" s="3" t="s">
        <v>272</v>
      </c>
      <c r="R24" s="4" t="str">
        <f t="shared" si="2"/>
        <v/>
      </c>
      <c r="S24" s="4">
        <f t="shared" si="3"/>
        <v>2.1178202617668598</v>
      </c>
      <c r="T24" s="6" t="str">
        <f t="shared" si="4"/>
        <v/>
      </c>
      <c r="U24" s="6" t="str">
        <f t="shared" si="5"/>
        <v/>
      </c>
      <c r="V24" s="6" t="str">
        <f t="shared" si="6"/>
        <v/>
      </c>
      <c r="W24" s="6" t="str">
        <f t="shared" si="7"/>
        <v>Yes</v>
      </c>
    </row>
    <row r="25" spans="1:23" x14ac:dyDescent="0.25">
      <c r="A25" s="3" t="s">
        <v>53</v>
      </c>
      <c r="B25" s="3" t="s">
        <v>56</v>
      </c>
      <c r="C25" s="3" t="str">
        <f t="shared" si="0"/>
        <v>CuO-Cu</v>
      </c>
      <c r="D25" s="4">
        <v>-39.6180937366262</v>
      </c>
      <c r="E25" s="4">
        <v>-2.3632520731855302</v>
      </c>
      <c r="F25" s="4">
        <v>-24.686159774933699</v>
      </c>
      <c r="G25" s="3" t="s">
        <v>2</v>
      </c>
      <c r="I25" s="5" t="s">
        <v>25</v>
      </c>
      <c r="J25" s="5" t="s">
        <v>24</v>
      </c>
      <c r="K25" s="3" t="str">
        <f t="shared" si="1"/>
        <v>BiO2-Bi2O3</v>
      </c>
      <c r="L25" s="6">
        <v>-419.43884416254502</v>
      </c>
      <c r="M25" s="6">
        <v>-711.85274424700197</v>
      </c>
      <c r="N25" s="6">
        <v>-42.011540484964499</v>
      </c>
      <c r="O25" s="5" t="s">
        <v>2</v>
      </c>
      <c r="Q25" s="3" t="s">
        <v>273</v>
      </c>
      <c r="R25" s="4" t="str">
        <f t="shared" si="2"/>
        <v/>
      </c>
      <c r="S25" s="4">
        <f t="shared" si="3"/>
        <v>-42.011540484964499</v>
      </c>
      <c r="T25" s="6" t="str">
        <f t="shared" si="4"/>
        <v/>
      </c>
      <c r="U25" s="6" t="str">
        <f t="shared" si="5"/>
        <v/>
      </c>
      <c r="V25" s="6" t="str">
        <f t="shared" si="6"/>
        <v/>
      </c>
      <c r="W25" s="6" t="str">
        <f t="shared" si="7"/>
        <v>No</v>
      </c>
    </row>
    <row r="26" spans="1:23" x14ac:dyDescent="0.25">
      <c r="A26" s="3" t="s">
        <v>53</v>
      </c>
      <c r="B26" s="3" t="s">
        <v>54</v>
      </c>
      <c r="C26" s="3" t="str">
        <f t="shared" si="0"/>
        <v>CuO-Cu2O</v>
      </c>
      <c r="D26" s="4">
        <v>-39.6180937366262</v>
      </c>
      <c r="E26" s="4">
        <v>-47.3801316055877</v>
      </c>
      <c r="F26" s="4">
        <v>-30.084945570709699</v>
      </c>
      <c r="G26" s="3" t="s">
        <v>2</v>
      </c>
      <c r="I26" s="5" t="s">
        <v>25</v>
      </c>
      <c r="J26" s="5" t="s">
        <v>23</v>
      </c>
      <c r="K26" s="3" t="str">
        <f t="shared" si="1"/>
        <v>BiO2-Bi4O7</v>
      </c>
      <c r="L26" s="6">
        <v>-419.43884416254502</v>
      </c>
      <c r="M26" s="6">
        <v>-1557.6353782501801</v>
      </c>
      <c r="N26" s="6">
        <v>-48.916486163055602</v>
      </c>
      <c r="O26" s="5" t="s">
        <v>2</v>
      </c>
      <c r="Q26" s="3" t="s">
        <v>274</v>
      </c>
      <c r="R26" s="4" t="str">
        <f t="shared" si="2"/>
        <v/>
      </c>
      <c r="S26" s="4">
        <f t="shared" si="3"/>
        <v>-48.916486163055602</v>
      </c>
      <c r="T26" s="6" t="str">
        <f t="shared" si="4"/>
        <v/>
      </c>
      <c r="U26" s="6" t="str">
        <f t="shared" si="5"/>
        <v/>
      </c>
      <c r="V26" s="6" t="str">
        <f t="shared" si="6"/>
        <v/>
      </c>
      <c r="W26" s="6" t="str">
        <f t="shared" si="7"/>
        <v>No</v>
      </c>
    </row>
    <row r="27" spans="1:23" x14ac:dyDescent="0.25">
      <c r="A27" s="3" t="s">
        <v>59</v>
      </c>
      <c r="B27" s="3" t="s">
        <v>60</v>
      </c>
      <c r="C27" s="3" t="str">
        <f t="shared" si="0"/>
        <v>Er2O3-Er</v>
      </c>
      <c r="D27" s="4">
        <v>-464.69110213712298</v>
      </c>
      <c r="E27" s="4">
        <v>-5.2146321376061602</v>
      </c>
      <c r="F27" s="4">
        <v>89.479611182262502</v>
      </c>
      <c r="G27" s="3" t="s">
        <v>2</v>
      </c>
      <c r="I27" s="5" t="s">
        <v>25</v>
      </c>
      <c r="J27" s="5" t="s">
        <v>26</v>
      </c>
      <c r="K27" s="3" t="str">
        <f t="shared" si="1"/>
        <v>BiO2-Bi</v>
      </c>
      <c r="L27" s="6">
        <v>-419.43884416254502</v>
      </c>
      <c r="M27" s="6">
        <v>-89.888811119111594</v>
      </c>
      <c r="N27" s="6">
        <v>-4.2614680413359398</v>
      </c>
      <c r="O27" s="5" t="s">
        <v>2</v>
      </c>
      <c r="Q27" s="3" t="s">
        <v>275</v>
      </c>
      <c r="R27" s="4" t="str">
        <f t="shared" si="2"/>
        <v/>
      </c>
      <c r="S27" s="4">
        <f t="shared" si="3"/>
        <v>-4.2614680413359398</v>
      </c>
      <c r="T27" s="6" t="str">
        <f t="shared" si="4"/>
        <v/>
      </c>
      <c r="U27" s="6" t="str">
        <f t="shared" si="5"/>
        <v/>
      </c>
      <c r="V27" s="6" t="str">
        <f t="shared" si="6"/>
        <v/>
      </c>
      <c r="W27" s="6" t="str">
        <f t="shared" si="7"/>
        <v>No</v>
      </c>
    </row>
    <row r="28" spans="1:23" x14ac:dyDescent="0.25">
      <c r="A28" s="3" t="s">
        <v>61</v>
      </c>
      <c r="B28" s="3" t="s">
        <v>63</v>
      </c>
      <c r="C28" s="3" t="str">
        <f t="shared" si="0"/>
        <v>Eu2O3-Eu</v>
      </c>
      <c r="D28" s="4">
        <v>-407.38812365974098</v>
      </c>
      <c r="E28" s="4">
        <v>-5.5455615377953302</v>
      </c>
      <c r="F28" s="4">
        <v>70.157998756342394</v>
      </c>
      <c r="G28" s="3" t="s">
        <v>2</v>
      </c>
      <c r="I28" s="5" t="s">
        <v>27</v>
      </c>
      <c r="J28" s="5" t="s">
        <v>28</v>
      </c>
      <c r="K28" s="3" t="str">
        <f t="shared" si="1"/>
        <v>CaO-Ca</v>
      </c>
      <c r="L28" s="6">
        <v>-313.156407630714</v>
      </c>
      <c r="M28" s="6">
        <v>-46.190731536850201</v>
      </c>
      <c r="N28" s="6">
        <v>97.929191530811295</v>
      </c>
      <c r="O28" s="5" t="s">
        <v>2</v>
      </c>
      <c r="Q28" s="3" t="s">
        <v>276</v>
      </c>
      <c r="R28" s="4">
        <f t="shared" si="2"/>
        <v>89.610336649304799</v>
      </c>
      <c r="S28" s="4">
        <f t="shared" si="3"/>
        <v>97.929191530811295</v>
      </c>
      <c r="T28" s="6">
        <f t="shared" si="4"/>
        <v>-8.3188548815064962</v>
      </c>
      <c r="U28" s="6">
        <f t="shared" si="5"/>
        <v>8.3188548815064962</v>
      </c>
      <c r="V28" s="6" t="str">
        <f t="shared" si="6"/>
        <v>No</v>
      </c>
      <c r="W28" s="6" t="str">
        <f t="shared" si="7"/>
        <v>No</v>
      </c>
    </row>
    <row r="29" spans="1:23" x14ac:dyDescent="0.25">
      <c r="A29" s="3" t="s">
        <v>64</v>
      </c>
      <c r="B29" s="3" t="s">
        <v>66</v>
      </c>
      <c r="C29" s="3" t="str">
        <f t="shared" si="0"/>
        <v>Fe2O3-FeO</v>
      </c>
      <c r="D29" s="4">
        <v>-203.22837212752199</v>
      </c>
      <c r="E29" s="4">
        <v>-69.349237805360701</v>
      </c>
      <c r="F29" s="4">
        <v>2.5888950784270999</v>
      </c>
      <c r="G29" s="3" t="s">
        <v>12</v>
      </c>
      <c r="I29" s="5" t="s">
        <v>29</v>
      </c>
      <c r="J29" s="5" t="s">
        <v>30</v>
      </c>
      <c r="K29" s="3" t="str">
        <f t="shared" si="1"/>
        <v>CdO-Cd</v>
      </c>
      <c r="L29" s="6">
        <v>-198.65352316353699</v>
      </c>
      <c r="M29" s="6">
        <v>-21.093000698058699</v>
      </c>
      <c r="N29" s="6">
        <v>8.5240379024258406</v>
      </c>
      <c r="O29" s="5" t="s">
        <v>12</v>
      </c>
      <c r="Q29" s="3" t="s">
        <v>277</v>
      </c>
      <c r="R29" s="4">
        <f t="shared" si="2"/>
        <v>0.173728425502022</v>
      </c>
      <c r="S29" s="4">
        <f t="shared" si="3"/>
        <v>8.5240379024258406</v>
      </c>
      <c r="T29" s="6">
        <f t="shared" si="4"/>
        <v>-8.3503094769238189</v>
      </c>
      <c r="U29" s="6">
        <f t="shared" si="5"/>
        <v>8.3503094769238189</v>
      </c>
      <c r="V29" s="6" t="str">
        <f t="shared" si="6"/>
        <v>Yes</v>
      </c>
      <c r="W29" s="6" t="str">
        <f t="shared" si="7"/>
        <v>Yes</v>
      </c>
    </row>
    <row r="30" spans="1:23" x14ac:dyDescent="0.25">
      <c r="A30" s="3" t="s">
        <v>64</v>
      </c>
      <c r="B30" s="3" t="s">
        <v>65</v>
      </c>
      <c r="C30" s="3" t="str">
        <f t="shared" si="0"/>
        <v>Fe2O3-Fe3O4</v>
      </c>
      <c r="D30" s="4">
        <v>-203.22837212752199</v>
      </c>
      <c r="E30" s="4">
        <v>-277.71432523195</v>
      </c>
      <c r="F30" s="4">
        <v>-7.6845355197075298</v>
      </c>
      <c r="G30" s="3" t="s">
        <v>2</v>
      </c>
      <c r="I30" s="5" t="s">
        <v>33</v>
      </c>
      <c r="J30" s="5" t="s">
        <v>32</v>
      </c>
      <c r="K30" s="3" t="str">
        <f t="shared" si="1"/>
        <v>Ce11O20-Ce5O9</v>
      </c>
      <c r="L30" s="6">
        <v>-6609.1778813663695</v>
      </c>
      <c r="M30" s="6">
        <v>-2984.4284347064299</v>
      </c>
      <c r="N30" s="6">
        <v>48.140140497992597</v>
      </c>
      <c r="O30" s="5" t="s">
        <v>2</v>
      </c>
      <c r="Q30" s="3" t="s">
        <v>278</v>
      </c>
      <c r="R30" s="4" t="str">
        <f t="shared" si="2"/>
        <v/>
      </c>
      <c r="S30" s="4">
        <f t="shared" si="3"/>
        <v>48.140140497992597</v>
      </c>
      <c r="T30" s="6" t="str">
        <f t="shared" si="4"/>
        <v/>
      </c>
      <c r="U30" s="6" t="str">
        <f t="shared" si="5"/>
        <v/>
      </c>
      <c r="V30" s="6" t="str">
        <f t="shared" si="6"/>
        <v/>
      </c>
      <c r="W30" s="6" t="str">
        <f t="shared" si="7"/>
        <v>No</v>
      </c>
    </row>
    <row r="31" spans="1:23" x14ac:dyDescent="0.25">
      <c r="A31" s="3" t="s">
        <v>64</v>
      </c>
      <c r="B31" s="3" t="s">
        <v>67</v>
      </c>
      <c r="C31" s="3" t="str">
        <f t="shared" si="0"/>
        <v>Fe2O3-Fe</v>
      </c>
      <c r="D31" s="4">
        <v>-203.22837212752199</v>
      </c>
      <c r="E31" s="4">
        <v>-1.94396081764869</v>
      </c>
      <c r="F31" s="4">
        <v>4.5058153923674098</v>
      </c>
      <c r="G31" s="3" t="s">
        <v>12</v>
      </c>
      <c r="I31" s="5" t="s">
        <v>33</v>
      </c>
      <c r="J31" s="5" t="s">
        <v>34</v>
      </c>
      <c r="K31" s="3" t="str">
        <f t="shared" si="1"/>
        <v>Ce11O20-Ce2O3</v>
      </c>
      <c r="L31" s="6">
        <v>-6609.1778813663695</v>
      </c>
      <c r="M31" s="6">
        <v>-1050.52338156877</v>
      </c>
      <c r="N31" s="6">
        <v>68.477596219269998</v>
      </c>
      <c r="O31" s="5" t="s">
        <v>2</v>
      </c>
      <c r="Q31" s="3" t="s">
        <v>279</v>
      </c>
      <c r="R31" s="4" t="str">
        <f t="shared" si="2"/>
        <v/>
      </c>
      <c r="S31" s="4">
        <f t="shared" si="3"/>
        <v>68.477596219269998</v>
      </c>
      <c r="T31" s="6" t="str">
        <f t="shared" si="4"/>
        <v/>
      </c>
      <c r="U31" s="6" t="str">
        <f t="shared" si="5"/>
        <v/>
      </c>
      <c r="V31" s="6" t="str">
        <f t="shared" si="6"/>
        <v/>
      </c>
      <c r="W31" s="6" t="str">
        <f t="shared" si="7"/>
        <v>No</v>
      </c>
    </row>
    <row r="32" spans="1:23" x14ac:dyDescent="0.25">
      <c r="A32" s="3" t="s">
        <v>65</v>
      </c>
      <c r="B32" s="3" t="s">
        <v>67</v>
      </c>
      <c r="C32" s="3" t="str">
        <f t="shared" si="0"/>
        <v>Fe3O4-Fe</v>
      </c>
      <c r="D32" s="4">
        <v>-277.71432523195</v>
      </c>
      <c r="E32" s="4">
        <v>-1.94396081764869</v>
      </c>
      <c r="F32" s="4">
        <v>6.02960925637678</v>
      </c>
      <c r="G32" s="3" t="s">
        <v>12</v>
      </c>
      <c r="I32" s="5" t="s">
        <v>33</v>
      </c>
      <c r="J32" s="5" t="s">
        <v>36</v>
      </c>
      <c r="K32" s="3" t="str">
        <f t="shared" si="1"/>
        <v>Ce11O20-CeO</v>
      </c>
      <c r="L32" s="6">
        <v>-6609.1778813663695</v>
      </c>
      <c r="M32" s="6">
        <v>-400.20553245743298</v>
      </c>
      <c r="N32" s="6">
        <v>76.176518140792496</v>
      </c>
      <c r="O32" s="5" t="s">
        <v>2</v>
      </c>
      <c r="Q32" s="3" t="s">
        <v>280</v>
      </c>
      <c r="R32" s="4" t="str">
        <f t="shared" si="2"/>
        <v/>
      </c>
      <c r="S32" s="4">
        <f t="shared" si="3"/>
        <v>76.176518140792496</v>
      </c>
      <c r="T32" s="6" t="str">
        <f t="shared" si="4"/>
        <v/>
      </c>
      <c r="U32" s="6" t="str">
        <f t="shared" si="5"/>
        <v/>
      </c>
      <c r="V32" s="6" t="str">
        <f t="shared" si="6"/>
        <v/>
      </c>
      <c r="W32" s="6" t="str">
        <f t="shared" si="7"/>
        <v>No</v>
      </c>
    </row>
    <row r="33" spans="1:23" x14ac:dyDescent="0.25">
      <c r="A33" s="3" t="s">
        <v>65</v>
      </c>
      <c r="B33" s="3" t="s">
        <v>66</v>
      </c>
      <c r="C33" s="3" t="str">
        <f t="shared" si="0"/>
        <v>Fe3O4-FeO</v>
      </c>
      <c r="D33" s="4">
        <v>-277.71432523195</v>
      </c>
      <c r="E33" s="4">
        <v>-69.349237805360602</v>
      </c>
      <c r="F33" s="4">
        <v>7.7256103774943696</v>
      </c>
      <c r="G33" s="3" t="s">
        <v>12</v>
      </c>
      <c r="I33" s="5" t="s">
        <v>33</v>
      </c>
      <c r="J33" s="5" t="s">
        <v>37</v>
      </c>
      <c r="K33" s="3" t="str">
        <f t="shared" si="1"/>
        <v>Ce11O20-Ce7O12</v>
      </c>
      <c r="L33" s="6">
        <v>-6609.1778813663695</v>
      </c>
      <c r="M33" s="6">
        <v>-4044.3750667783702</v>
      </c>
      <c r="N33" s="6">
        <v>52.978444812258402</v>
      </c>
      <c r="O33" s="5" t="s">
        <v>2</v>
      </c>
      <c r="Q33" s="3" t="s">
        <v>281</v>
      </c>
      <c r="R33" s="4" t="str">
        <f t="shared" si="2"/>
        <v/>
      </c>
      <c r="S33" s="4">
        <f t="shared" si="3"/>
        <v>52.978444812258402</v>
      </c>
      <c r="T33" s="6" t="str">
        <f t="shared" si="4"/>
        <v/>
      </c>
      <c r="U33" s="6" t="str">
        <f t="shared" si="5"/>
        <v/>
      </c>
      <c r="V33" s="6" t="str">
        <f t="shared" si="6"/>
        <v/>
      </c>
      <c r="W33" s="6" t="str">
        <f t="shared" si="7"/>
        <v>No</v>
      </c>
    </row>
    <row r="34" spans="1:23" x14ac:dyDescent="0.25">
      <c r="A34" s="3" t="s">
        <v>66</v>
      </c>
      <c r="B34" s="3" t="s">
        <v>67</v>
      </c>
      <c r="C34" s="3" t="str">
        <f t="shared" si="0"/>
        <v>FeO-Fe</v>
      </c>
      <c r="D34" s="4">
        <v>-69.349237805360602</v>
      </c>
      <c r="E34" s="4">
        <v>-1.94396081764869</v>
      </c>
      <c r="F34" s="4">
        <v>5.4642755493375796</v>
      </c>
      <c r="G34" s="3" t="s">
        <v>12</v>
      </c>
      <c r="I34" s="5" t="s">
        <v>33</v>
      </c>
      <c r="J34" s="5" t="s">
        <v>38</v>
      </c>
      <c r="K34" s="3" t="str">
        <f t="shared" si="1"/>
        <v>Ce11O20-Ce</v>
      </c>
      <c r="L34" s="6">
        <v>-6609.1778813663695</v>
      </c>
      <c r="M34" s="6">
        <v>-136.83759939053201</v>
      </c>
      <c r="N34" s="6">
        <v>86.1617298404731</v>
      </c>
      <c r="O34" s="5" t="s">
        <v>2</v>
      </c>
      <c r="Q34" s="3" t="s">
        <v>282</v>
      </c>
      <c r="R34" s="4" t="str">
        <f t="shared" si="2"/>
        <v/>
      </c>
      <c r="S34" s="4">
        <f t="shared" si="3"/>
        <v>86.1617298404731</v>
      </c>
      <c r="T34" s="6" t="str">
        <f t="shared" si="4"/>
        <v/>
      </c>
      <c r="U34" s="6" t="str">
        <f t="shared" si="5"/>
        <v/>
      </c>
      <c r="V34" s="6" t="str">
        <f t="shared" si="6"/>
        <v/>
      </c>
      <c r="W34" s="6" t="str">
        <f t="shared" si="7"/>
        <v>No</v>
      </c>
    </row>
    <row r="35" spans="1:23" x14ac:dyDescent="0.25">
      <c r="A35" s="3" t="s">
        <v>70</v>
      </c>
      <c r="B35" s="3" t="s">
        <v>71</v>
      </c>
      <c r="C35" s="3" t="str">
        <f t="shared" ref="C35:C66" si="10">CONCATENATE(A35,"-",B35)</f>
        <v>Gd2O3-Gd</v>
      </c>
      <c r="D35" s="4">
        <v>-447.37346071891301</v>
      </c>
      <c r="E35" s="4">
        <v>-4.8419446348091597</v>
      </c>
      <c r="F35" s="4">
        <v>83.955522378057196</v>
      </c>
      <c r="G35" s="3" t="s">
        <v>2</v>
      </c>
      <c r="I35" s="5" t="s">
        <v>31</v>
      </c>
      <c r="J35" s="5" t="s">
        <v>32</v>
      </c>
      <c r="K35" s="3" t="str">
        <f t="shared" si="1"/>
        <v>Ce17O32-Ce5O9</v>
      </c>
      <c r="L35" s="6">
        <v>-10435.414772792201</v>
      </c>
      <c r="M35" s="6">
        <v>-2984.4284347064299</v>
      </c>
      <c r="N35" s="6">
        <v>36.933583144342499</v>
      </c>
      <c r="O35" s="5" t="s">
        <v>2</v>
      </c>
      <c r="Q35" s="3" t="s">
        <v>283</v>
      </c>
      <c r="R35" s="4" t="str">
        <f t="shared" si="2"/>
        <v/>
      </c>
      <c r="S35" s="4">
        <f t="shared" si="3"/>
        <v>36.933583144342499</v>
      </c>
      <c r="T35" s="6" t="str">
        <f t="shared" si="4"/>
        <v/>
      </c>
      <c r="U35" s="6" t="str">
        <f t="shared" si="5"/>
        <v/>
      </c>
      <c r="V35" s="6" t="str">
        <f t="shared" si="6"/>
        <v/>
      </c>
      <c r="W35" s="6" t="str">
        <f t="shared" si="7"/>
        <v>No</v>
      </c>
    </row>
    <row r="36" spans="1:23" x14ac:dyDescent="0.25">
      <c r="A36" s="3" t="s">
        <v>72</v>
      </c>
      <c r="B36" s="3" t="s">
        <v>73</v>
      </c>
      <c r="C36" s="3" t="str">
        <f t="shared" si="10"/>
        <v>GeO2-Ge</v>
      </c>
      <c r="D36" s="4">
        <v>-141.429337557602</v>
      </c>
      <c r="E36" s="4">
        <v>-2.21524596547818</v>
      </c>
      <c r="F36" s="4">
        <v>7.6660443576878698</v>
      </c>
      <c r="G36" s="3" t="s">
        <v>12</v>
      </c>
      <c r="I36" s="5" t="s">
        <v>31</v>
      </c>
      <c r="J36" s="5" t="s">
        <v>33</v>
      </c>
      <c r="K36" s="8" t="str">
        <f t="shared" si="1"/>
        <v>Ce17O32-Ce11O20</v>
      </c>
      <c r="L36" s="6">
        <v>-10435.414772792201</v>
      </c>
      <c r="M36" s="6">
        <v>-6609.1778813663695</v>
      </c>
      <c r="N36" s="6">
        <v>33.758391894141099</v>
      </c>
      <c r="O36" s="5" t="s">
        <v>2</v>
      </c>
      <c r="Q36" s="3" t="s">
        <v>284</v>
      </c>
      <c r="R36" s="4" t="str">
        <f t="shared" si="2"/>
        <v/>
      </c>
      <c r="S36" s="4">
        <f t="shared" si="3"/>
        <v>33.758391894141099</v>
      </c>
      <c r="T36" s="6" t="str">
        <f t="shared" si="4"/>
        <v/>
      </c>
      <c r="U36" s="6" t="str">
        <f t="shared" si="5"/>
        <v/>
      </c>
      <c r="V36" s="6" t="str">
        <f t="shared" si="6"/>
        <v/>
      </c>
      <c r="W36" s="6" t="str">
        <f t="shared" si="7"/>
        <v>No</v>
      </c>
    </row>
    <row r="37" spans="1:23" x14ac:dyDescent="0.25">
      <c r="A37" s="3" t="s">
        <v>74</v>
      </c>
      <c r="B37" s="3" t="s">
        <v>75</v>
      </c>
      <c r="C37" s="3" t="str">
        <f t="shared" si="10"/>
        <v>HfO2-Hf</v>
      </c>
      <c r="D37" s="4">
        <v>-277.827664931654</v>
      </c>
      <c r="E37" s="4">
        <v>-3.1037101690868298</v>
      </c>
      <c r="F37" s="4">
        <v>75.420975942909195</v>
      </c>
      <c r="G37" s="3" t="s">
        <v>2</v>
      </c>
      <c r="I37" s="5" t="s">
        <v>31</v>
      </c>
      <c r="J37" s="5" t="s">
        <v>34</v>
      </c>
      <c r="K37" s="3" t="str">
        <f t="shared" si="1"/>
        <v>Ce17O32-Ce2O3</v>
      </c>
      <c r="L37" s="6">
        <v>-10435.414772792201</v>
      </c>
      <c r="M37" s="6">
        <v>-1050.52338156877</v>
      </c>
      <c r="N37" s="6">
        <v>62.650596891975901</v>
      </c>
      <c r="O37" s="5" t="s">
        <v>2</v>
      </c>
      <c r="Q37" s="3" t="s">
        <v>285</v>
      </c>
      <c r="R37" s="4" t="str">
        <f t="shared" si="2"/>
        <v/>
      </c>
      <c r="S37" s="4">
        <f t="shared" si="3"/>
        <v>62.650596891975901</v>
      </c>
      <c r="T37" s="6" t="str">
        <f t="shared" si="4"/>
        <v/>
      </c>
      <c r="U37" s="6" t="str">
        <f t="shared" si="5"/>
        <v/>
      </c>
      <c r="V37" s="6" t="str">
        <f t="shared" si="6"/>
        <v/>
      </c>
      <c r="W37" s="6" t="str">
        <f t="shared" si="7"/>
        <v>No</v>
      </c>
    </row>
    <row r="38" spans="1:23" x14ac:dyDescent="0.25">
      <c r="A38" s="3" t="s">
        <v>78</v>
      </c>
      <c r="B38" s="3" t="s">
        <v>79</v>
      </c>
      <c r="C38" s="3" t="str">
        <f t="shared" si="10"/>
        <v>Ho2O3-Ho</v>
      </c>
      <c r="D38" s="4">
        <v>-321.38929949615499</v>
      </c>
      <c r="E38" s="4">
        <v>-5.3458209889731396</v>
      </c>
      <c r="F38" s="4">
        <v>41.624884401028702</v>
      </c>
      <c r="G38" s="3" t="s">
        <v>2</v>
      </c>
      <c r="I38" s="5" t="s">
        <v>31</v>
      </c>
      <c r="J38" s="5" t="s">
        <v>36</v>
      </c>
      <c r="K38" s="3" t="str">
        <f t="shared" si="1"/>
        <v>Ce17O32-CeO</v>
      </c>
      <c r="L38" s="6">
        <v>-10435.414772792201</v>
      </c>
      <c r="M38" s="6">
        <v>-400.20553245743298</v>
      </c>
      <c r="N38" s="6">
        <v>73.091563504672607</v>
      </c>
      <c r="O38" s="5" t="s">
        <v>2</v>
      </c>
      <c r="Q38" s="3" t="s">
        <v>286</v>
      </c>
      <c r="R38" s="4" t="str">
        <f t="shared" si="2"/>
        <v/>
      </c>
      <c r="S38" s="4">
        <f t="shared" si="3"/>
        <v>73.091563504672607</v>
      </c>
      <c r="T38" s="6" t="str">
        <f t="shared" si="4"/>
        <v/>
      </c>
      <c r="U38" s="6" t="str">
        <f t="shared" si="5"/>
        <v/>
      </c>
      <c r="V38" s="6" t="str">
        <f t="shared" si="6"/>
        <v/>
      </c>
      <c r="W38" s="6" t="str">
        <f t="shared" si="7"/>
        <v>No</v>
      </c>
    </row>
    <row r="39" spans="1:23" x14ac:dyDescent="0.25">
      <c r="A39" s="3" t="s">
        <v>85</v>
      </c>
      <c r="B39" s="3" t="s">
        <v>86</v>
      </c>
      <c r="C39" s="3" t="str">
        <f t="shared" si="10"/>
        <v>IrO2-Ir</v>
      </c>
      <c r="D39" s="4">
        <v>-62.174100466616402</v>
      </c>
      <c r="E39" s="4">
        <v>-2.53007070493463</v>
      </c>
      <c r="F39" s="4">
        <v>-32.118986557533503</v>
      </c>
      <c r="G39" s="3" t="s">
        <v>2</v>
      </c>
      <c r="I39" s="5" t="s">
        <v>31</v>
      </c>
      <c r="J39" s="5" t="s">
        <v>37</v>
      </c>
      <c r="K39" s="3" t="str">
        <f t="shared" si="1"/>
        <v>Ce17O32-Ce7O12</v>
      </c>
      <c r="L39" s="6">
        <v>-10435.414772792201</v>
      </c>
      <c r="M39" s="6">
        <v>-4044.3750667783702</v>
      </c>
      <c r="N39" s="6">
        <v>45.639879152614199</v>
      </c>
      <c r="O39" s="5" t="s">
        <v>2</v>
      </c>
      <c r="Q39" s="3" t="s">
        <v>287</v>
      </c>
      <c r="R39" s="4" t="str">
        <f t="shared" si="2"/>
        <v/>
      </c>
      <c r="S39" s="4">
        <f t="shared" si="3"/>
        <v>45.639879152614199</v>
      </c>
      <c r="T39" s="6" t="str">
        <f t="shared" si="4"/>
        <v/>
      </c>
      <c r="U39" s="6" t="str">
        <f t="shared" si="5"/>
        <v/>
      </c>
      <c r="V39" s="6" t="str">
        <f t="shared" si="6"/>
        <v/>
      </c>
      <c r="W39" s="6" t="str">
        <f t="shared" si="7"/>
        <v>No</v>
      </c>
    </row>
    <row r="40" spans="1:23" x14ac:dyDescent="0.25">
      <c r="A40" s="3" t="s">
        <v>91</v>
      </c>
      <c r="B40" s="3" t="s">
        <v>92</v>
      </c>
      <c r="C40" s="3" t="str">
        <f t="shared" si="10"/>
        <v>La2O3-La</v>
      </c>
      <c r="D40" s="4">
        <v>-437.77776615597901</v>
      </c>
      <c r="E40" s="4">
        <v>-4.0548115266072502</v>
      </c>
      <c r="F40" s="4">
        <v>81.281712929213995</v>
      </c>
      <c r="G40" s="3" t="s">
        <v>2</v>
      </c>
      <c r="I40" s="5" t="s">
        <v>31</v>
      </c>
      <c r="J40" s="5" t="s">
        <v>38</v>
      </c>
      <c r="K40" s="3" t="str">
        <f t="shared" si="1"/>
        <v>Ce17O32-Ce</v>
      </c>
      <c r="L40" s="6">
        <v>-10435.414772792201</v>
      </c>
      <c r="M40" s="6">
        <v>-136.83759939053201</v>
      </c>
      <c r="N40" s="6">
        <v>84.375252410484507</v>
      </c>
      <c r="O40" s="5" t="s">
        <v>2</v>
      </c>
      <c r="Q40" s="3" t="s">
        <v>288</v>
      </c>
      <c r="R40" s="4" t="str">
        <f t="shared" si="2"/>
        <v/>
      </c>
      <c r="S40" s="4">
        <f t="shared" si="3"/>
        <v>84.375252410484507</v>
      </c>
      <c r="T40" s="6" t="str">
        <f t="shared" si="4"/>
        <v/>
      </c>
      <c r="U40" s="6" t="str">
        <f t="shared" si="5"/>
        <v/>
      </c>
      <c r="V40" s="6" t="str">
        <f t="shared" si="6"/>
        <v/>
      </c>
      <c r="W40" s="6" t="str">
        <f t="shared" si="7"/>
        <v>No</v>
      </c>
    </row>
    <row r="41" spans="1:23" x14ac:dyDescent="0.25">
      <c r="A41" s="3" t="s">
        <v>96</v>
      </c>
      <c r="B41" s="3" t="s">
        <v>97</v>
      </c>
      <c r="C41" s="3" t="str">
        <f t="shared" si="10"/>
        <v>Lu2O3-Lu</v>
      </c>
      <c r="D41" s="4">
        <v>-456.735515234682</v>
      </c>
      <c r="E41" s="4">
        <v>-3.6314584761068498</v>
      </c>
      <c r="F41" s="4">
        <v>87.883197989115004</v>
      </c>
      <c r="G41" s="3" t="s">
        <v>2</v>
      </c>
      <c r="I41" s="5" t="s">
        <v>34</v>
      </c>
      <c r="J41" s="5" t="s">
        <v>36</v>
      </c>
      <c r="K41" s="3" t="str">
        <f t="shared" si="1"/>
        <v>Ce2O3-CeO</v>
      </c>
      <c r="L41" s="6">
        <v>-1050.52338156877</v>
      </c>
      <c r="M41" s="6">
        <v>-400.20553245743298</v>
      </c>
      <c r="N41" s="6">
        <v>81.075832090852501</v>
      </c>
      <c r="O41" s="5" t="s">
        <v>2</v>
      </c>
      <c r="Q41" s="3" t="s">
        <v>289</v>
      </c>
      <c r="R41" s="4" t="str">
        <f t="shared" si="2"/>
        <v/>
      </c>
      <c r="S41" s="4">
        <f t="shared" si="3"/>
        <v>81.075832090852501</v>
      </c>
      <c r="T41" s="6" t="str">
        <f t="shared" si="4"/>
        <v/>
      </c>
      <c r="U41" s="6" t="str">
        <f t="shared" si="5"/>
        <v/>
      </c>
      <c r="V41" s="6" t="str">
        <f t="shared" si="6"/>
        <v/>
      </c>
      <c r="W41" s="6" t="str">
        <f t="shared" si="7"/>
        <v>No</v>
      </c>
    </row>
    <row r="42" spans="1:23" x14ac:dyDescent="0.25">
      <c r="A42" s="3" t="s">
        <v>98</v>
      </c>
      <c r="B42" s="3" t="s">
        <v>99</v>
      </c>
      <c r="C42" s="3" t="str">
        <f t="shared" si="10"/>
        <v>MgO-Mg</v>
      </c>
      <c r="D42" s="4">
        <v>-145.61864129363201</v>
      </c>
      <c r="E42" s="4">
        <v>-2.3285486670933402</v>
      </c>
      <c r="F42" s="4">
        <v>81.349091188164493</v>
      </c>
      <c r="G42" s="3" t="s">
        <v>2</v>
      </c>
      <c r="I42" s="5" t="s">
        <v>34</v>
      </c>
      <c r="J42" s="5" t="s">
        <v>38</v>
      </c>
      <c r="K42" s="3" t="str">
        <f t="shared" si="1"/>
        <v>Ce2O3-Ce</v>
      </c>
      <c r="L42" s="6">
        <v>-1050.52338156877</v>
      </c>
      <c r="M42" s="6">
        <v>-136.83759939053201</v>
      </c>
      <c r="N42" s="6">
        <v>89.912909699516106</v>
      </c>
      <c r="O42" s="5" t="s">
        <v>2</v>
      </c>
      <c r="Q42" s="3" t="s">
        <v>290</v>
      </c>
      <c r="R42" s="4">
        <f t="shared" si="2"/>
        <v>81.436278405995395</v>
      </c>
      <c r="S42" s="4">
        <f t="shared" si="3"/>
        <v>89.912909699516106</v>
      </c>
      <c r="T42" s="6">
        <f t="shared" si="4"/>
        <v>-8.4766312935207111</v>
      </c>
      <c r="U42" s="6">
        <f t="shared" si="5"/>
        <v>8.4766312935207111</v>
      </c>
      <c r="V42" s="6" t="str">
        <f t="shared" si="6"/>
        <v>No</v>
      </c>
      <c r="W42" s="6" t="str">
        <f t="shared" si="7"/>
        <v>No</v>
      </c>
    </row>
    <row r="43" spans="1:23" x14ac:dyDescent="0.25">
      <c r="A43" s="3" t="s">
        <v>103</v>
      </c>
      <c r="B43" s="3" t="s">
        <v>102</v>
      </c>
      <c r="C43" s="3" t="str">
        <f t="shared" si="10"/>
        <v>Mn2O3-MnO</v>
      </c>
      <c r="D43" s="4">
        <v>-237.08109089258099</v>
      </c>
      <c r="E43" s="4">
        <v>-96.324937744906904</v>
      </c>
      <c r="F43" s="4">
        <v>-17.509786035606599</v>
      </c>
      <c r="G43" s="3" t="s">
        <v>2</v>
      </c>
      <c r="I43" s="5" t="s">
        <v>32</v>
      </c>
      <c r="J43" s="5" t="s">
        <v>34</v>
      </c>
      <c r="K43" s="3" t="str">
        <f t="shared" si="1"/>
        <v>Ce5O9-Ce2O3</v>
      </c>
      <c r="L43" s="6">
        <v>-2984.4284347064299</v>
      </c>
      <c r="M43" s="6">
        <v>-1050.52338156877</v>
      </c>
      <c r="N43" s="6">
        <v>69.710169293286995</v>
      </c>
      <c r="O43" s="5" t="s">
        <v>2</v>
      </c>
      <c r="Q43" s="3" t="s">
        <v>291</v>
      </c>
      <c r="R43" s="4" t="str">
        <f t="shared" si="2"/>
        <v/>
      </c>
      <c r="S43" s="4">
        <f t="shared" si="3"/>
        <v>69.710169293286995</v>
      </c>
      <c r="T43" s="6" t="str">
        <f t="shared" si="4"/>
        <v/>
      </c>
      <c r="U43" s="6" t="str">
        <f t="shared" si="5"/>
        <v/>
      </c>
      <c r="V43" s="6" t="str">
        <f t="shared" si="6"/>
        <v/>
      </c>
      <c r="W43" s="6" t="str">
        <f t="shared" si="7"/>
        <v>No</v>
      </c>
    </row>
    <row r="44" spans="1:23" x14ac:dyDescent="0.25">
      <c r="A44" s="3" t="s">
        <v>103</v>
      </c>
      <c r="B44" s="3" t="s">
        <v>101</v>
      </c>
      <c r="C44" s="3" t="str">
        <f t="shared" si="10"/>
        <v>Mn2O3-Mn3O4</v>
      </c>
      <c r="D44" s="4">
        <v>-237.08109089258099</v>
      </c>
      <c r="E44" s="4">
        <v>-342.77984049082102</v>
      </c>
      <c r="F44" s="4">
        <v>-36.257409742273097</v>
      </c>
      <c r="G44" s="3" t="s">
        <v>2</v>
      </c>
      <c r="I44" s="5" t="s">
        <v>32</v>
      </c>
      <c r="J44" s="5" t="s">
        <v>36</v>
      </c>
      <c r="K44" s="3" t="str">
        <f t="shared" si="1"/>
        <v>Ce5O9-CeO</v>
      </c>
      <c r="L44" s="6">
        <v>-2984.4284347064299</v>
      </c>
      <c r="M44" s="6">
        <v>-400.20553245743298</v>
      </c>
      <c r="N44" s="6">
        <v>76.813708541765195</v>
      </c>
      <c r="O44" s="5" t="s">
        <v>2</v>
      </c>
      <c r="Q44" s="3" t="s">
        <v>292</v>
      </c>
      <c r="R44" s="4" t="str">
        <f t="shared" si="2"/>
        <v/>
      </c>
      <c r="S44" s="4">
        <f t="shared" si="3"/>
        <v>76.813708541765195</v>
      </c>
      <c r="T44" s="6" t="str">
        <f t="shared" si="4"/>
        <v/>
      </c>
      <c r="U44" s="6" t="str">
        <f t="shared" si="5"/>
        <v/>
      </c>
      <c r="V44" s="6" t="str">
        <f t="shared" si="6"/>
        <v/>
      </c>
      <c r="W44" s="6" t="str">
        <f t="shared" si="7"/>
        <v>No</v>
      </c>
    </row>
    <row r="45" spans="1:23" x14ac:dyDescent="0.25">
      <c r="A45" s="3" t="s">
        <v>103</v>
      </c>
      <c r="B45" s="3" t="s">
        <v>104</v>
      </c>
      <c r="C45" s="3" t="str">
        <f t="shared" si="10"/>
        <v>Mn2O3-Mn</v>
      </c>
      <c r="D45" s="4">
        <v>-237.08109089258099</v>
      </c>
      <c r="E45" s="4">
        <v>-2.2808760209420602</v>
      </c>
      <c r="F45" s="4">
        <v>15.565444845191401</v>
      </c>
      <c r="G45" s="3" t="s">
        <v>12</v>
      </c>
      <c r="I45" s="5" t="s">
        <v>32</v>
      </c>
      <c r="J45" s="5" t="s">
        <v>37</v>
      </c>
      <c r="K45" s="3" t="str">
        <f t="shared" si="1"/>
        <v>Ce5O9-Ce7O12</v>
      </c>
      <c r="L45" s="6">
        <v>-2984.4284347064299</v>
      </c>
      <c r="M45" s="6">
        <v>-4044.3750667783702</v>
      </c>
      <c r="N45" s="6">
        <v>54.0047517880123</v>
      </c>
      <c r="O45" s="5" t="s">
        <v>2</v>
      </c>
      <c r="Q45" s="3" t="s">
        <v>293</v>
      </c>
      <c r="R45" s="4" t="str">
        <f t="shared" si="2"/>
        <v/>
      </c>
      <c r="S45" s="4">
        <f t="shared" si="3"/>
        <v>54.0047517880123</v>
      </c>
      <c r="T45" s="6" t="str">
        <f t="shared" si="4"/>
        <v/>
      </c>
      <c r="U45" s="6" t="str">
        <f t="shared" si="5"/>
        <v/>
      </c>
      <c r="V45" s="6" t="str">
        <f t="shared" si="6"/>
        <v/>
      </c>
      <c r="W45" s="6" t="str">
        <f t="shared" si="7"/>
        <v>No</v>
      </c>
    </row>
    <row r="46" spans="1:23" x14ac:dyDescent="0.25">
      <c r="A46" s="3" t="s">
        <v>101</v>
      </c>
      <c r="B46" s="3" t="s">
        <v>104</v>
      </c>
      <c r="C46" s="3" t="str">
        <f t="shared" si="10"/>
        <v>Mn3O4-Mn</v>
      </c>
      <c r="D46" s="4">
        <v>-342.77984049082102</v>
      </c>
      <c r="E46" s="4">
        <v>-2.2808760209420602</v>
      </c>
      <c r="F46" s="4">
        <v>22.043301668624501</v>
      </c>
      <c r="G46" s="3" t="s">
        <v>2</v>
      </c>
      <c r="I46" s="5" t="s">
        <v>32</v>
      </c>
      <c r="J46" s="5" t="s">
        <v>38</v>
      </c>
      <c r="K46" s="3" t="str">
        <f t="shared" si="1"/>
        <v>Ce5O9-Ce</v>
      </c>
      <c r="L46" s="6">
        <v>-2984.4284347064299</v>
      </c>
      <c r="M46" s="6">
        <v>-136.83759939053201</v>
      </c>
      <c r="N46" s="6">
        <v>86.545786298477907</v>
      </c>
      <c r="O46" s="5" t="s">
        <v>2</v>
      </c>
      <c r="Q46" s="3" t="s">
        <v>294</v>
      </c>
      <c r="R46" s="4" t="str">
        <f t="shared" si="2"/>
        <v/>
      </c>
      <c r="S46" s="4">
        <f t="shared" si="3"/>
        <v>86.545786298477907</v>
      </c>
      <c r="T46" s="6" t="str">
        <f t="shared" si="4"/>
        <v/>
      </c>
      <c r="U46" s="6" t="str">
        <f t="shared" si="5"/>
        <v/>
      </c>
      <c r="V46" s="6" t="str">
        <f t="shared" si="6"/>
        <v/>
      </c>
      <c r="W46" s="6" t="str">
        <f t="shared" si="7"/>
        <v>No</v>
      </c>
    </row>
    <row r="47" spans="1:23" x14ac:dyDescent="0.25">
      <c r="A47" s="3" t="s">
        <v>101</v>
      </c>
      <c r="B47" s="3" t="s">
        <v>102</v>
      </c>
      <c r="C47" s="3" t="str">
        <f t="shared" si="10"/>
        <v>Mn3O4-MnO</v>
      </c>
      <c r="D47" s="4">
        <v>-342.77984049082102</v>
      </c>
      <c r="E47" s="4">
        <v>-96.324937744906904</v>
      </c>
      <c r="F47" s="4">
        <v>-8.1359741822734097</v>
      </c>
      <c r="G47" s="3" t="s">
        <v>2</v>
      </c>
      <c r="I47" s="5" t="s">
        <v>37</v>
      </c>
      <c r="J47" s="5" t="s">
        <v>34</v>
      </c>
      <c r="K47" s="3" t="str">
        <f t="shared" si="1"/>
        <v>Ce7O12-Ce2O3</v>
      </c>
      <c r="L47" s="6">
        <v>-4044.3750667783702</v>
      </c>
      <c r="M47" s="6">
        <v>-1050.52338156877</v>
      </c>
      <c r="N47" s="6">
        <v>75.992336295397095</v>
      </c>
      <c r="O47" s="5" t="s">
        <v>2</v>
      </c>
      <c r="Q47" s="3" t="s">
        <v>295</v>
      </c>
      <c r="R47" s="4" t="str">
        <f t="shared" si="2"/>
        <v/>
      </c>
      <c r="S47" s="4">
        <f t="shared" si="3"/>
        <v>75.992336295397095</v>
      </c>
      <c r="T47" s="6" t="str">
        <f t="shared" si="4"/>
        <v/>
      </c>
      <c r="U47" s="6" t="str">
        <f t="shared" si="5"/>
        <v/>
      </c>
      <c r="V47" s="6" t="str">
        <f t="shared" si="6"/>
        <v/>
      </c>
      <c r="W47" s="6" t="str">
        <f t="shared" si="7"/>
        <v>No</v>
      </c>
    </row>
    <row r="48" spans="1:23" x14ac:dyDescent="0.25">
      <c r="A48" s="3" t="s">
        <v>102</v>
      </c>
      <c r="B48" s="3" t="s">
        <v>104</v>
      </c>
      <c r="C48" s="3" t="str">
        <f t="shared" si="10"/>
        <v>MnO-Mn</v>
      </c>
      <c r="D48" s="4">
        <v>-96.324937744906904</v>
      </c>
      <c r="E48" s="4">
        <v>-2.2808760209420602</v>
      </c>
      <c r="F48" s="4">
        <v>32.103060285590402</v>
      </c>
      <c r="G48" s="3" t="s">
        <v>2</v>
      </c>
      <c r="I48" s="5" t="s">
        <v>37</v>
      </c>
      <c r="J48" s="5" t="s">
        <v>36</v>
      </c>
      <c r="K48" s="3" t="str">
        <f t="shared" si="1"/>
        <v>Ce7O12-CeO</v>
      </c>
      <c r="L48" s="6">
        <v>-4044.3750667783702</v>
      </c>
      <c r="M48" s="6">
        <v>-400.20553245743298</v>
      </c>
      <c r="N48" s="6">
        <v>79.550783352215802</v>
      </c>
      <c r="O48" s="5" t="s">
        <v>2</v>
      </c>
      <c r="Q48" s="3" t="s">
        <v>296</v>
      </c>
      <c r="R48" s="4" t="str">
        <f t="shared" si="2"/>
        <v/>
      </c>
      <c r="S48" s="4">
        <f t="shared" si="3"/>
        <v>79.550783352215802</v>
      </c>
      <c r="T48" s="6" t="str">
        <f t="shared" si="4"/>
        <v/>
      </c>
      <c r="U48" s="6" t="str">
        <f t="shared" si="5"/>
        <v/>
      </c>
      <c r="V48" s="6" t="str">
        <f t="shared" si="6"/>
        <v/>
      </c>
      <c r="W48" s="6" t="str">
        <f t="shared" si="7"/>
        <v>No</v>
      </c>
    </row>
    <row r="49" spans="1:23" x14ac:dyDescent="0.25">
      <c r="A49" s="3" t="s">
        <v>100</v>
      </c>
      <c r="B49" s="3" t="s">
        <v>104</v>
      </c>
      <c r="C49" s="3" t="str">
        <f t="shared" si="10"/>
        <v>MnO2-Mn</v>
      </c>
      <c r="D49" s="4">
        <v>-128.07016332971301</v>
      </c>
      <c r="E49" s="4">
        <v>-2.2808760209420602</v>
      </c>
      <c r="F49" s="4">
        <v>0.95364221601111698</v>
      </c>
      <c r="G49" s="3" t="s">
        <v>12</v>
      </c>
      <c r="I49" s="5" t="s">
        <v>37</v>
      </c>
      <c r="J49" s="5" t="s">
        <v>38</v>
      </c>
      <c r="K49" s="3" t="str">
        <f t="shared" si="1"/>
        <v>Ce7O12-Ce</v>
      </c>
      <c r="L49" s="6">
        <v>-4044.3750667783702</v>
      </c>
      <c r="M49" s="6">
        <v>-136.83759939053201</v>
      </c>
      <c r="N49" s="6">
        <v>88.172838024001194</v>
      </c>
      <c r="O49" s="5" t="s">
        <v>2</v>
      </c>
      <c r="Q49" s="3" t="s">
        <v>297</v>
      </c>
      <c r="R49" s="4" t="str">
        <f t="shared" si="2"/>
        <v/>
      </c>
      <c r="S49" s="4">
        <f t="shared" si="3"/>
        <v>88.172838024001194</v>
      </c>
      <c r="T49" s="6" t="str">
        <f t="shared" si="4"/>
        <v/>
      </c>
      <c r="U49" s="6" t="str">
        <f t="shared" si="5"/>
        <v/>
      </c>
      <c r="V49" s="6" t="str">
        <f t="shared" si="6"/>
        <v/>
      </c>
      <c r="W49" s="6" t="str">
        <f t="shared" si="7"/>
        <v>No</v>
      </c>
    </row>
    <row r="50" spans="1:23" x14ac:dyDescent="0.25">
      <c r="A50" s="3" t="s">
        <v>100</v>
      </c>
      <c r="B50" s="3" t="s">
        <v>102</v>
      </c>
      <c r="C50" s="3" t="str">
        <f t="shared" si="10"/>
        <v>MnO2-MnO</v>
      </c>
      <c r="D50" s="4">
        <v>-128.07016332971301</v>
      </c>
      <c r="E50" s="4">
        <v>-96.324937744906904</v>
      </c>
      <c r="F50" s="4">
        <v>-30.1957758535682</v>
      </c>
      <c r="G50" s="3" t="s">
        <v>2</v>
      </c>
      <c r="I50" s="5" t="s">
        <v>36</v>
      </c>
      <c r="J50" s="5" t="s">
        <v>38</v>
      </c>
      <c r="K50" s="3" t="str">
        <f t="shared" si="1"/>
        <v>CeO-Ce</v>
      </c>
      <c r="L50" s="6">
        <v>-400.20553245743298</v>
      </c>
      <c r="M50" s="6">
        <v>-136.83759939053201</v>
      </c>
      <c r="N50" s="6">
        <v>94.331448503847994</v>
      </c>
      <c r="O50" s="5" t="s">
        <v>2</v>
      </c>
      <c r="Q50" s="3" t="s">
        <v>298</v>
      </c>
      <c r="R50" s="4" t="str">
        <f t="shared" si="2"/>
        <v/>
      </c>
      <c r="S50" s="4">
        <f t="shared" si="3"/>
        <v>94.331448503847994</v>
      </c>
      <c r="T50" s="6" t="str">
        <f t="shared" si="4"/>
        <v/>
      </c>
      <c r="U50" s="6" t="str">
        <f t="shared" si="5"/>
        <v/>
      </c>
      <c r="V50" s="6" t="str">
        <f t="shared" si="6"/>
        <v/>
      </c>
      <c r="W50" s="6" t="str">
        <f t="shared" si="7"/>
        <v>No</v>
      </c>
    </row>
    <row r="51" spans="1:23" x14ac:dyDescent="0.25">
      <c r="A51" s="3" t="s">
        <v>100</v>
      </c>
      <c r="B51" s="3" t="s">
        <v>103</v>
      </c>
      <c r="C51" s="3" t="str">
        <f t="shared" si="10"/>
        <v>MnO2-Mn2O3</v>
      </c>
      <c r="D51" s="4">
        <v>-128.07016332971301</v>
      </c>
      <c r="E51" s="4">
        <v>-237.08109089258099</v>
      </c>
      <c r="F51" s="4">
        <v>-42.881765671529799</v>
      </c>
      <c r="G51" s="3" t="s">
        <v>2</v>
      </c>
      <c r="I51" s="5" t="s">
        <v>35</v>
      </c>
      <c r="J51" s="5" t="s">
        <v>31</v>
      </c>
      <c r="K51" s="3" t="str">
        <f t="shared" si="1"/>
        <v>CeO2-Ce17O32</v>
      </c>
      <c r="L51" s="6">
        <v>-637.35796129517496</v>
      </c>
      <c r="M51" s="6">
        <v>-10435.414772792201</v>
      </c>
      <c r="N51" s="6">
        <v>30.798800049815501</v>
      </c>
      <c r="O51" s="5" t="s">
        <v>2</v>
      </c>
      <c r="Q51" s="3" t="s">
        <v>299</v>
      </c>
      <c r="R51" s="4" t="str">
        <f t="shared" si="2"/>
        <v/>
      </c>
      <c r="S51" s="4">
        <f t="shared" si="3"/>
        <v>30.798800049815501</v>
      </c>
      <c r="T51" s="6" t="str">
        <f t="shared" si="4"/>
        <v/>
      </c>
      <c r="U51" s="6" t="str">
        <f t="shared" si="5"/>
        <v/>
      </c>
      <c r="V51" s="6" t="str">
        <f t="shared" si="6"/>
        <v/>
      </c>
      <c r="W51" s="6" t="str">
        <f t="shared" si="7"/>
        <v>No</v>
      </c>
    </row>
    <row r="52" spans="1:23" x14ac:dyDescent="0.25">
      <c r="A52" s="3" t="s">
        <v>100</v>
      </c>
      <c r="B52" s="3" t="s">
        <v>101</v>
      </c>
      <c r="C52" s="3" t="str">
        <f t="shared" si="10"/>
        <v>MnO2-Mn3O4</v>
      </c>
      <c r="D52" s="4">
        <v>-128.07016332971301</v>
      </c>
      <c r="E52" s="4">
        <v>-342.77984049082102</v>
      </c>
      <c r="F52" s="4">
        <v>-41.225676689215597</v>
      </c>
      <c r="G52" s="3" t="s">
        <v>2</v>
      </c>
      <c r="I52" s="5" t="s">
        <v>35</v>
      </c>
      <c r="J52" s="5" t="s">
        <v>32</v>
      </c>
      <c r="K52" s="3" t="str">
        <f t="shared" si="1"/>
        <v>CeO2-Ce5O9</v>
      </c>
      <c r="L52" s="6">
        <v>-637.35796129517496</v>
      </c>
      <c r="M52" s="6">
        <v>-2984.4284347064299</v>
      </c>
      <c r="N52" s="6">
        <v>33.324887206385199</v>
      </c>
      <c r="O52" s="5" t="s">
        <v>2</v>
      </c>
      <c r="Q52" s="3" t="s">
        <v>300</v>
      </c>
      <c r="R52" s="4" t="str">
        <f t="shared" si="2"/>
        <v/>
      </c>
      <c r="S52" s="4">
        <f t="shared" si="3"/>
        <v>33.324887206385199</v>
      </c>
      <c r="T52" s="6" t="str">
        <f t="shared" si="4"/>
        <v/>
      </c>
      <c r="U52" s="6" t="str">
        <f t="shared" si="5"/>
        <v/>
      </c>
      <c r="V52" s="6" t="str">
        <f t="shared" si="6"/>
        <v/>
      </c>
      <c r="W52" s="6" t="str">
        <f t="shared" si="7"/>
        <v>No</v>
      </c>
    </row>
    <row r="53" spans="1:23" x14ac:dyDescent="0.25">
      <c r="A53" s="3" t="s">
        <v>106</v>
      </c>
      <c r="B53" s="3" t="s">
        <v>108</v>
      </c>
      <c r="C53" s="3" t="str">
        <f t="shared" si="10"/>
        <v>MoO2-Mo</v>
      </c>
      <c r="D53" s="4">
        <v>-144.05757547168699</v>
      </c>
      <c r="E53" s="4">
        <v>-2.03752462093215</v>
      </c>
      <c r="F53" s="4">
        <v>9.0690239870030709</v>
      </c>
      <c r="G53" s="3" t="s">
        <v>12</v>
      </c>
      <c r="I53" s="5" t="s">
        <v>35</v>
      </c>
      <c r="J53" s="5" t="s">
        <v>33</v>
      </c>
      <c r="K53" s="3" t="str">
        <f t="shared" si="1"/>
        <v>CeO2-Ce11O20</v>
      </c>
      <c r="L53" s="6">
        <v>-637.35796129517496</v>
      </c>
      <c r="M53" s="6">
        <v>-6609.1778813663695</v>
      </c>
      <c r="N53" s="6">
        <v>31.843361877224901</v>
      </c>
      <c r="O53" s="5" t="s">
        <v>2</v>
      </c>
      <c r="Q53" s="3" t="s">
        <v>301</v>
      </c>
      <c r="R53" s="4" t="str">
        <f t="shared" si="2"/>
        <v/>
      </c>
      <c r="S53" s="4">
        <f t="shared" si="3"/>
        <v>31.843361877224901</v>
      </c>
      <c r="T53" s="6" t="str">
        <f t="shared" si="4"/>
        <v/>
      </c>
      <c r="U53" s="6" t="str">
        <f t="shared" si="5"/>
        <v/>
      </c>
      <c r="V53" s="6" t="str">
        <f t="shared" si="6"/>
        <v/>
      </c>
      <c r="W53" s="6" t="str">
        <f t="shared" si="7"/>
        <v>No</v>
      </c>
    </row>
    <row r="54" spans="1:23" x14ac:dyDescent="0.25">
      <c r="A54" s="3" t="s">
        <v>107</v>
      </c>
      <c r="B54" s="3" t="s">
        <v>108</v>
      </c>
      <c r="C54" s="3" t="str">
        <f t="shared" si="10"/>
        <v>MoO3-Mo</v>
      </c>
      <c r="D54" s="4">
        <v>-183.61971525234799</v>
      </c>
      <c r="E54" s="4">
        <v>-2.03752462093215</v>
      </c>
      <c r="F54" s="4">
        <v>-1.4136045612356301</v>
      </c>
      <c r="G54" s="3" t="s">
        <v>12</v>
      </c>
      <c r="I54" s="5" t="s">
        <v>35</v>
      </c>
      <c r="J54" s="5" t="s">
        <v>34</v>
      </c>
      <c r="K54" s="3" t="str">
        <f t="shared" si="1"/>
        <v>CeO2-Ce2O3</v>
      </c>
      <c r="L54" s="6">
        <v>-637.35796129517496</v>
      </c>
      <c r="M54" s="6">
        <v>-1050.52338156877</v>
      </c>
      <c r="N54" s="6">
        <v>55.156056458526301</v>
      </c>
      <c r="O54" s="5" t="s">
        <v>2</v>
      </c>
      <c r="Q54" s="3" t="s">
        <v>302</v>
      </c>
      <c r="R54" s="4">
        <f t="shared" si="2"/>
        <v>27.307676740996801</v>
      </c>
      <c r="S54" s="4">
        <f t="shared" si="3"/>
        <v>55.156056458526301</v>
      </c>
      <c r="T54" s="6">
        <f t="shared" si="4"/>
        <v>-27.8483797175295</v>
      </c>
      <c r="U54" s="6">
        <f t="shared" si="5"/>
        <v>27.8483797175295</v>
      </c>
      <c r="V54" s="6" t="str">
        <f t="shared" si="6"/>
        <v>No</v>
      </c>
      <c r="W54" s="6" t="str">
        <f t="shared" si="7"/>
        <v>No</v>
      </c>
    </row>
    <row r="55" spans="1:23" x14ac:dyDescent="0.25">
      <c r="A55" s="3" t="s">
        <v>107</v>
      </c>
      <c r="B55" s="3" t="s">
        <v>106</v>
      </c>
      <c r="C55" s="3" t="str">
        <f t="shared" si="10"/>
        <v>MoO3-MoO2</v>
      </c>
      <c r="D55" s="4">
        <v>-183.61971525234799</v>
      </c>
      <c r="E55" s="4">
        <v>-144.05757547168699</v>
      </c>
      <c r="F55" s="4">
        <v>-22.378861657712999</v>
      </c>
      <c r="G55" s="3" t="s">
        <v>2</v>
      </c>
      <c r="I55" s="5" t="s">
        <v>35</v>
      </c>
      <c r="J55" s="5" t="s">
        <v>36</v>
      </c>
      <c r="K55" s="3" t="str">
        <f t="shared" si="1"/>
        <v>CeO2-CeO</v>
      </c>
      <c r="L55" s="6">
        <v>-637.35796129517496</v>
      </c>
      <c r="M55" s="6">
        <v>-400.20553245743298</v>
      </c>
      <c r="N55" s="6">
        <v>68.115944274689298</v>
      </c>
      <c r="O55" s="5" t="s">
        <v>2</v>
      </c>
      <c r="Q55" s="3" t="s">
        <v>303</v>
      </c>
      <c r="R55" s="4" t="str">
        <f t="shared" si="2"/>
        <v/>
      </c>
      <c r="S55" s="4">
        <f t="shared" si="3"/>
        <v>68.115944274689298</v>
      </c>
      <c r="T55" s="6" t="str">
        <f t="shared" si="4"/>
        <v/>
      </c>
      <c r="U55" s="6" t="str">
        <f t="shared" si="5"/>
        <v/>
      </c>
      <c r="V55" s="6" t="str">
        <f t="shared" si="6"/>
        <v/>
      </c>
      <c r="W55" s="6" t="str">
        <f t="shared" si="7"/>
        <v>No</v>
      </c>
    </row>
    <row r="56" spans="1:23" x14ac:dyDescent="0.25">
      <c r="A56" s="3" t="s">
        <v>113</v>
      </c>
      <c r="B56" s="3" t="s">
        <v>116</v>
      </c>
      <c r="C56" s="3" t="str">
        <f t="shared" si="10"/>
        <v>Nb2O5-Nb</v>
      </c>
      <c r="D56" s="4">
        <v>-463.78529503185399</v>
      </c>
      <c r="E56" s="4">
        <v>-2.5939192713793999</v>
      </c>
      <c r="F56" s="4">
        <v>29.778489859444701</v>
      </c>
      <c r="G56" s="3" t="s">
        <v>2</v>
      </c>
      <c r="I56" s="5" t="s">
        <v>35</v>
      </c>
      <c r="J56" s="5" t="s">
        <v>37</v>
      </c>
      <c r="K56" s="3" t="str">
        <f t="shared" si="1"/>
        <v>CeO2-Ce7O12</v>
      </c>
      <c r="L56" s="6">
        <v>-637.35796129517496</v>
      </c>
      <c r="M56" s="6">
        <v>-4044.3750667783702</v>
      </c>
      <c r="N56" s="6">
        <v>39.528846580873498</v>
      </c>
      <c r="O56" s="5" t="s">
        <v>2</v>
      </c>
      <c r="Q56" s="3" t="s">
        <v>304</v>
      </c>
      <c r="R56" s="4" t="str">
        <f t="shared" si="2"/>
        <v/>
      </c>
      <c r="S56" s="4">
        <f t="shared" si="3"/>
        <v>39.528846580873498</v>
      </c>
      <c r="T56" s="6" t="str">
        <f t="shared" si="4"/>
        <v/>
      </c>
      <c r="U56" s="6" t="str">
        <f t="shared" si="5"/>
        <v/>
      </c>
      <c r="V56" s="6" t="str">
        <f t="shared" si="6"/>
        <v/>
      </c>
      <c r="W56" s="6" t="str">
        <f t="shared" si="7"/>
        <v>No</v>
      </c>
    </row>
    <row r="57" spans="1:23" x14ac:dyDescent="0.25">
      <c r="A57" s="3" t="s">
        <v>113</v>
      </c>
      <c r="B57" s="3" t="s">
        <v>115</v>
      </c>
      <c r="C57" s="3" t="str">
        <f t="shared" si="10"/>
        <v>Nb2O5-NbO</v>
      </c>
      <c r="D57" s="4">
        <v>-463.78529503185399</v>
      </c>
      <c r="E57" s="4">
        <v>-103.579602976217</v>
      </c>
      <c r="F57" s="4">
        <v>23.601028254765499</v>
      </c>
      <c r="G57" s="3" t="s">
        <v>2</v>
      </c>
      <c r="I57" s="5" t="s">
        <v>35</v>
      </c>
      <c r="J57" s="5" t="s">
        <v>38</v>
      </c>
      <c r="K57" s="3" t="str">
        <f t="shared" si="1"/>
        <v>CeO2-Ce</v>
      </c>
      <c r="L57" s="6">
        <v>-637.35796129517496</v>
      </c>
      <c r="M57" s="6">
        <v>-136.83759939053201</v>
      </c>
      <c r="N57" s="6">
        <v>81.223696389268696</v>
      </c>
      <c r="O57" s="5" t="s">
        <v>2</v>
      </c>
      <c r="Q57" s="3" t="s">
        <v>305</v>
      </c>
      <c r="R57" s="4">
        <f t="shared" si="2"/>
        <v>67.904127989745803</v>
      </c>
      <c r="S57" s="4">
        <f t="shared" si="3"/>
        <v>81.223696389268696</v>
      </c>
      <c r="T57" s="6">
        <f t="shared" si="4"/>
        <v>-13.319568399522893</v>
      </c>
      <c r="U57" s="6">
        <f t="shared" si="5"/>
        <v>13.319568399522893</v>
      </c>
      <c r="V57" s="6" t="str">
        <f t="shared" si="6"/>
        <v>No</v>
      </c>
      <c r="W57" s="6" t="str">
        <f t="shared" si="7"/>
        <v>No</v>
      </c>
    </row>
    <row r="58" spans="1:23" x14ac:dyDescent="0.25">
      <c r="A58" s="3" t="s">
        <v>113</v>
      </c>
      <c r="B58" s="3" t="s">
        <v>114</v>
      </c>
      <c r="C58" s="3" t="str">
        <f t="shared" si="10"/>
        <v>Nb2O5-NbO2</v>
      </c>
      <c r="D58" s="4">
        <v>-463.78529503185399</v>
      </c>
      <c r="E58" s="4">
        <v>-193.88485890013399</v>
      </c>
      <c r="F58" s="4">
        <v>14.074575793212199</v>
      </c>
      <c r="G58" s="3" t="s">
        <v>12</v>
      </c>
      <c r="I58" s="5" t="s">
        <v>40</v>
      </c>
      <c r="J58" s="5" t="s">
        <v>41</v>
      </c>
      <c r="K58" s="3" t="str">
        <f t="shared" si="1"/>
        <v>Co3O4-CoO</v>
      </c>
      <c r="L58" s="6">
        <v>-1175.8122892543399</v>
      </c>
      <c r="M58" s="6">
        <v>-339.09405380202998</v>
      </c>
      <c r="N58" s="6">
        <v>-10.506356714800599</v>
      </c>
      <c r="O58" s="5" t="s">
        <v>2</v>
      </c>
      <c r="Q58" s="3" t="s">
        <v>306</v>
      </c>
      <c r="R58" s="4">
        <f t="shared" si="2"/>
        <v>-18.2291201351734</v>
      </c>
      <c r="S58" s="4">
        <f t="shared" si="3"/>
        <v>-10.506356714800599</v>
      </c>
      <c r="T58" s="6">
        <f t="shared" si="4"/>
        <v>-7.7227634203728002</v>
      </c>
      <c r="U58" s="6">
        <f t="shared" si="5"/>
        <v>7.7227634203728002</v>
      </c>
      <c r="V58" s="6" t="str">
        <f t="shared" si="6"/>
        <v>No</v>
      </c>
      <c r="W58" s="6" t="str">
        <f t="shared" si="7"/>
        <v>No</v>
      </c>
    </row>
    <row r="59" spans="1:23" x14ac:dyDescent="0.25">
      <c r="A59" s="3" t="s">
        <v>115</v>
      </c>
      <c r="B59" s="3" t="s">
        <v>116</v>
      </c>
      <c r="C59" s="3" t="str">
        <f t="shared" si="10"/>
        <v>NbO-Nb</v>
      </c>
      <c r="D59" s="4">
        <v>-103.579602976217</v>
      </c>
      <c r="E59" s="4">
        <v>-2.5939192713793999</v>
      </c>
      <c r="F59" s="4">
        <v>39.044682266463603</v>
      </c>
      <c r="G59" s="3" t="s">
        <v>2</v>
      </c>
      <c r="I59" s="5" t="s">
        <v>40</v>
      </c>
      <c r="J59" s="5" t="s">
        <v>42</v>
      </c>
      <c r="K59" s="3" t="str">
        <f t="shared" si="1"/>
        <v>Co3O4-Co</v>
      </c>
      <c r="L59" s="6">
        <v>-1175.8122892543399</v>
      </c>
      <c r="M59" s="6">
        <v>-163.94778350718499</v>
      </c>
      <c r="N59" s="6">
        <v>1.9557501201442999</v>
      </c>
      <c r="O59" s="5" t="s">
        <v>12</v>
      </c>
      <c r="Q59" s="3" t="s">
        <v>307</v>
      </c>
      <c r="R59" s="4">
        <f t="shared" si="2"/>
        <v>-7.1351657259095198</v>
      </c>
      <c r="S59" s="4">
        <f t="shared" si="3"/>
        <v>1.9557501201442999</v>
      </c>
      <c r="T59" s="6">
        <f t="shared" si="4"/>
        <v>-9.0909158460538197</v>
      </c>
      <c r="U59" s="6">
        <f t="shared" si="5"/>
        <v>9.0909158460538197</v>
      </c>
      <c r="V59" s="6" t="str">
        <f t="shared" si="6"/>
        <v>No</v>
      </c>
      <c r="W59" s="6" t="str">
        <f t="shared" si="7"/>
        <v>Yes</v>
      </c>
    </row>
    <row r="60" spans="1:23" x14ac:dyDescent="0.25">
      <c r="A60" s="3" t="s">
        <v>114</v>
      </c>
      <c r="B60" s="3" t="s">
        <v>116</v>
      </c>
      <c r="C60" s="3" t="str">
        <f t="shared" si="10"/>
        <v>NbO2-Nb</v>
      </c>
      <c r="D60" s="4">
        <v>-193.88485890013399</v>
      </c>
      <c r="E60" s="4">
        <v>-2.5939192713793999</v>
      </c>
      <c r="F60" s="4">
        <v>33.7044683760029</v>
      </c>
      <c r="G60" s="3" t="s">
        <v>2</v>
      </c>
      <c r="I60" s="5" t="s">
        <v>41</v>
      </c>
      <c r="J60" s="5" t="s">
        <v>42</v>
      </c>
      <c r="K60" s="3" t="str">
        <f t="shared" si="1"/>
        <v>CoO-Co</v>
      </c>
      <c r="L60" s="6">
        <v>-339.09405380202998</v>
      </c>
      <c r="M60" s="6">
        <v>-163.94778350718499</v>
      </c>
      <c r="N60" s="6">
        <v>6.1097857317925799</v>
      </c>
      <c r="O60" s="5" t="s">
        <v>12</v>
      </c>
      <c r="Q60" s="3" t="s">
        <v>308</v>
      </c>
      <c r="R60" s="4">
        <f t="shared" si="2"/>
        <v>-3.43718092282155</v>
      </c>
      <c r="S60" s="4">
        <f t="shared" si="3"/>
        <v>6.1097857317925799</v>
      </c>
      <c r="T60" s="6">
        <f t="shared" si="4"/>
        <v>-9.5469666546141294</v>
      </c>
      <c r="U60" s="6">
        <f t="shared" si="5"/>
        <v>9.5469666546141294</v>
      </c>
      <c r="V60" s="6" t="str">
        <f t="shared" si="6"/>
        <v>Yes</v>
      </c>
      <c r="W60" s="6" t="str">
        <f t="shared" si="7"/>
        <v>Yes</v>
      </c>
    </row>
    <row r="61" spans="1:23" x14ac:dyDescent="0.25">
      <c r="A61" s="3" t="s">
        <v>114</v>
      </c>
      <c r="B61" s="3" t="s">
        <v>115</v>
      </c>
      <c r="C61" s="3" t="str">
        <f t="shared" si="10"/>
        <v>NbO2-NbO</v>
      </c>
      <c r="D61" s="4">
        <v>-193.88485890013399</v>
      </c>
      <c r="E61" s="4">
        <v>-103.579602976217</v>
      </c>
      <c r="F61" s="4">
        <v>28.364254485542201</v>
      </c>
      <c r="G61" s="3" t="s">
        <v>2</v>
      </c>
      <c r="I61" s="5" t="s">
        <v>39</v>
      </c>
      <c r="J61" s="5" t="s">
        <v>40</v>
      </c>
      <c r="K61" s="3" t="str">
        <f t="shared" si="1"/>
        <v>CoO2-Co3O4</v>
      </c>
      <c r="L61" s="6">
        <v>-470.268421739769</v>
      </c>
      <c r="M61" s="6">
        <v>-1175.8122892543399</v>
      </c>
      <c r="N61" s="6">
        <v>-51.539996580570403</v>
      </c>
      <c r="O61" s="5" t="s">
        <v>2</v>
      </c>
      <c r="Q61" s="3" t="s">
        <v>309</v>
      </c>
      <c r="R61" s="4" t="str">
        <f t="shared" si="2"/>
        <v/>
      </c>
      <c r="S61" s="4">
        <f t="shared" si="3"/>
        <v>-51.539996580570403</v>
      </c>
      <c r="T61" s="6" t="str">
        <f t="shared" si="4"/>
        <v/>
      </c>
      <c r="U61" s="6" t="str">
        <f t="shared" si="5"/>
        <v/>
      </c>
      <c r="V61" s="6" t="str">
        <f t="shared" si="6"/>
        <v/>
      </c>
      <c r="W61" s="6" t="str">
        <f t="shared" si="7"/>
        <v>No</v>
      </c>
    </row>
    <row r="62" spans="1:23" x14ac:dyDescent="0.25">
      <c r="A62" s="3" t="s">
        <v>117</v>
      </c>
      <c r="B62" s="3" t="s">
        <v>118</v>
      </c>
      <c r="C62" s="3" t="str">
        <f t="shared" si="10"/>
        <v>Nd2O3-Nd</v>
      </c>
      <c r="D62" s="4">
        <v>-443.39982122924403</v>
      </c>
      <c r="E62" s="4">
        <v>-5.0655571364873504</v>
      </c>
      <c r="F62" s="4">
        <v>82.481900880382099</v>
      </c>
      <c r="G62" s="3" t="s">
        <v>2</v>
      </c>
      <c r="I62" s="5" t="s">
        <v>39</v>
      </c>
      <c r="J62" s="5" t="s">
        <v>41</v>
      </c>
      <c r="K62" s="3" t="str">
        <f t="shared" si="1"/>
        <v>CoO2-CoO</v>
      </c>
      <c r="L62" s="6">
        <v>-470.268421739769</v>
      </c>
      <c r="M62" s="6">
        <v>-339.09405380202998</v>
      </c>
      <c r="N62" s="6">
        <v>-37.862116625313803</v>
      </c>
      <c r="O62" s="5" t="s">
        <v>2</v>
      </c>
      <c r="Q62" s="3" t="s">
        <v>310</v>
      </c>
      <c r="R62" s="4" t="str">
        <f t="shared" si="2"/>
        <v/>
      </c>
      <c r="S62" s="4">
        <f t="shared" si="3"/>
        <v>-37.862116625313803</v>
      </c>
      <c r="T62" s="6" t="str">
        <f t="shared" si="4"/>
        <v/>
      </c>
      <c r="U62" s="6" t="str">
        <f t="shared" si="5"/>
        <v/>
      </c>
      <c r="V62" s="6" t="str">
        <f t="shared" si="6"/>
        <v/>
      </c>
      <c r="W62" s="6" t="str">
        <f t="shared" si="7"/>
        <v>No</v>
      </c>
    </row>
    <row r="63" spans="1:23" x14ac:dyDescent="0.25">
      <c r="A63" s="3" t="s">
        <v>120</v>
      </c>
      <c r="B63" s="3" t="s">
        <v>121</v>
      </c>
      <c r="C63" s="3" t="str">
        <f t="shared" si="10"/>
        <v>NiO-Ni</v>
      </c>
      <c r="D63" s="4">
        <v>-59.997136360890202</v>
      </c>
      <c r="E63" s="4">
        <v>-2.12880811827115</v>
      </c>
      <c r="F63" s="4">
        <v>-4.0726731957553497</v>
      </c>
      <c r="G63" s="3" t="s">
        <v>12</v>
      </c>
      <c r="I63" s="5" t="s">
        <v>39</v>
      </c>
      <c r="J63" s="5" t="s">
        <v>42</v>
      </c>
      <c r="K63" s="3" t="str">
        <f t="shared" si="1"/>
        <v>CoO2-Co</v>
      </c>
      <c r="L63" s="6">
        <v>-470.268421739769</v>
      </c>
      <c r="M63" s="6">
        <v>-163.94778350718499</v>
      </c>
      <c r="N63" s="6">
        <v>-15.8761654467606</v>
      </c>
      <c r="O63" s="5" t="s">
        <v>2</v>
      </c>
      <c r="Q63" s="3" t="s">
        <v>311</v>
      </c>
      <c r="R63" s="4" t="str">
        <f t="shared" si="2"/>
        <v/>
      </c>
      <c r="S63" s="4">
        <f t="shared" si="3"/>
        <v>-15.8761654467606</v>
      </c>
      <c r="T63" s="6" t="str">
        <f t="shared" si="4"/>
        <v/>
      </c>
      <c r="U63" s="6" t="str">
        <f t="shared" si="5"/>
        <v/>
      </c>
      <c r="V63" s="6" t="str">
        <f t="shared" si="6"/>
        <v/>
      </c>
      <c r="W63" s="6" t="str">
        <f t="shared" si="7"/>
        <v>No</v>
      </c>
    </row>
    <row r="64" spans="1:23" x14ac:dyDescent="0.25">
      <c r="A64" s="3" t="s">
        <v>122</v>
      </c>
      <c r="B64" s="3" t="s">
        <v>123</v>
      </c>
      <c r="C64" s="3" t="str">
        <f t="shared" si="10"/>
        <v>NpO2-Np</v>
      </c>
      <c r="D64" s="4">
        <v>-251.724496141103</v>
      </c>
      <c r="E64" s="4">
        <v>-3.5956861766031998</v>
      </c>
      <c r="F64" s="4">
        <v>62.123403543875803</v>
      </c>
      <c r="G64" s="3" t="s">
        <v>2</v>
      </c>
      <c r="I64" s="5" t="s">
        <v>44</v>
      </c>
      <c r="J64" s="5" t="s">
        <v>46</v>
      </c>
      <c r="K64" s="3" t="str">
        <f t="shared" si="1"/>
        <v>Cr2O3-Cr</v>
      </c>
      <c r="L64" s="6">
        <v>-1056.73339386775</v>
      </c>
      <c r="M64" s="6">
        <v>-222.21035236620099</v>
      </c>
      <c r="N64" s="6">
        <v>35.067745148732001</v>
      </c>
      <c r="O64" s="5" t="s">
        <v>2</v>
      </c>
      <c r="Q64" s="3" t="s">
        <v>312</v>
      </c>
      <c r="R64" s="4">
        <f t="shared" si="2"/>
        <v>29.663042417532999</v>
      </c>
      <c r="S64" s="4">
        <f t="shared" si="3"/>
        <v>35.067745148732001</v>
      </c>
      <c r="T64" s="6">
        <f t="shared" si="4"/>
        <v>-5.4047027311990021</v>
      </c>
      <c r="U64" s="6">
        <f t="shared" si="5"/>
        <v>5.4047027311990021</v>
      </c>
      <c r="V64" s="6" t="str">
        <f t="shared" si="6"/>
        <v>No</v>
      </c>
      <c r="W64" s="6" t="str">
        <f t="shared" si="7"/>
        <v>No</v>
      </c>
    </row>
    <row r="65" spans="1:23" x14ac:dyDescent="0.25">
      <c r="A65" s="3" t="s">
        <v>134</v>
      </c>
      <c r="B65" s="3" t="s">
        <v>135</v>
      </c>
      <c r="C65" s="3" t="str">
        <f t="shared" si="10"/>
        <v>Pb3O4-Pb</v>
      </c>
      <c r="D65" s="4">
        <v>-186.87432553011999</v>
      </c>
      <c r="E65" s="4">
        <v>-4.61655064411182</v>
      </c>
      <c r="F65" s="4">
        <v>-18.684833038928101</v>
      </c>
      <c r="G65" s="3" t="s">
        <v>2</v>
      </c>
      <c r="I65" s="5" t="s">
        <v>43</v>
      </c>
      <c r="J65" s="5" t="s">
        <v>44</v>
      </c>
      <c r="K65" s="3" t="str">
        <f t="shared" si="1"/>
        <v>Cr5O12-Cr2O3</v>
      </c>
      <c r="L65" s="6">
        <v>-3200.8908146768899</v>
      </c>
      <c r="M65" s="6">
        <v>-1056.73339386775</v>
      </c>
      <c r="N65" s="6">
        <v>-44.801522339162901</v>
      </c>
      <c r="O65" s="5" t="s">
        <v>2</v>
      </c>
      <c r="Q65" s="3" t="s">
        <v>313</v>
      </c>
      <c r="R65" s="4" t="str">
        <f t="shared" si="2"/>
        <v/>
      </c>
      <c r="S65" s="4">
        <f t="shared" si="3"/>
        <v>-44.801522339162901</v>
      </c>
      <c r="T65" s="6" t="str">
        <f t="shared" si="4"/>
        <v/>
      </c>
      <c r="U65" s="6" t="str">
        <f t="shared" si="5"/>
        <v/>
      </c>
      <c r="V65" s="6" t="str">
        <f t="shared" si="6"/>
        <v/>
      </c>
      <c r="W65" s="6" t="str">
        <f t="shared" si="7"/>
        <v>No</v>
      </c>
    </row>
    <row r="66" spans="1:23" x14ac:dyDescent="0.25">
      <c r="A66" s="3" t="s">
        <v>134</v>
      </c>
      <c r="B66" s="3" t="s">
        <v>133</v>
      </c>
      <c r="C66" s="3" t="str">
        <f t="shared" si="10"/>
        <v>Pb3O4-PbO</v>
      </c>
      <c r="D66" s="4">
        <v>-186.87432553011999</v>
      </c>
      <c r="E66" s="4">
        <v>-57.164556021754002</v>
      </c>
      <c r="F66" s="4">
        <v>-46.560343973516197</v>
      </c>
      <c r="G66" s="3" t="s">
        <v>2</v>
      </c>
      <c r="I66" s="5" t="s">
        <v>43</v>
      </c>
      <c r="J66" s="5" t="s">
        <v>45</v>
      </c>
      <c r="K66" s="3" t="str">
        <f t="shared" si="1"/>
        <v>Cr5O12-CrO2</v>
      </c>
      <c r="L66" s="6">
        <v>-3200.8908146768899</v>
      </c>
      <c r="M66" s="6">
        <v>-591.999074524854</v>
      </c>
      <c r="N66" s="6">
        <v>-48.588763536741403</v>
      </c>
      <c r="O66" s="5" t="s">
        <v>2</v>
      </c>
      <c r="Q66" s="3" t="s">
        <v>314</v>
      </c>
      <c r="R66" s="4" t="str">
        <f t="shared" si="2"/>
        <v/>
      </c>
      <c r="S66" s="4">
        <f t="shared" si="3"/>
        <v>-48.588763536741403</v>
      </c>
      <c r="T66" s="6" t="str">
        <f t="shared" si="4"/>
        <v/>
      </c>
      <c r="U66" s="6" t="str">
        <f t="shared" si="5"/>
        <v/>
      </c>
      <c r="V66" s="6" t="str">
        <f t="shared" si="6"/>
        <v/>
      </c>
      <c r="W66" s="6" t="str">
        <f t="shared" si="7"/>
        <v>No</v>
      </c>
    </row>
    <row r="67" spans="1:23" x14ac:dyDescent="0.25">
      <c r="A67" s="3" t="s">
        <v>133</v>
      </c>
      <c r="B67" s="3" t="s">
        <v>135</v>
      </c>
      <c r="C67" s="3" t="str">
        <f t="shared" ref="C67:C98" si="11">CONCATENATE(A67,"-",B67)</f>
        <v>PbO-Pb</v>
      </c>
      <c r="D67" s="4">
        <v>-57.164556021754002</v>
      </c>
      <c r="E67" s="4">
        <v>-4.61655064411182</v>
      </c>
      <c r="F67" s="4">
        <v>-9.3929960607321696</v>
      </c>
      <c r="G67" s="3" t="s">
        <v>2</v>
      </c>
      <c r="I67" s="5" t="s">
        <v>43</v>
      </c>
      <c r="J67" s="5" t="s">
        <v>46</v>
      </c>
      <c r="K67" s="3" t="str">
        <f t="shared" ref="K67:K130" si="12">CONCATENATE(I67,"-",J67)</f>
        <v>Cr5O12-Cr</v>
      </c>
      <c r="L67" s="6">
        <v>-3200.8908146768899</v>
      </c>
      <c r="M67" s="6">
        <v>-222.21035236620099</v>
      </c>
      <c r="N67" s="6">
        <v>5.1167698407714104</v>
      </c>
      <c r="O67" s="5" t="s">
        <v>12</v>
      </c>
      <c r="Q67" s="3" t="s">
        <v>315</v>
      </c>
      <c r="R67" s="4" t="str">
        <f t="shared" si="2"/>
        <v/>
      </c>
      <c r="S67" s="4">
        <f t="shared" si="3"/>
        <v>5.1167698407714104</v>
      </c>
      <c r="T67" s="6" t="str">
        <f t="shared" si="4"/>
        <v/>
      </c>
      <c r="U67" s="6" t="str">
        <f t="shared" si="5"/>
        <v/>
      </c>
      <c r="V67" s="6" t="str">
        <f t="shared" si="6"/>
        <v/>
      </c>
      <c r="W67" s="6" t="str">
        <f t="shared" si="7"/>
        <v>Yes</v>
      </c>
    </row>
    <row r="68" spans="1:23" x14ac:dyDescent="0.25">
      <c r="A68" s="3" t="s">
        <v>132</v>
      </c>
      <c r="B68" s="3" t="s">
        <v>135</v>
      </c>
      <c r="C68" s="3" t="str">
        <f t="shared" si="11"/>
        <v>PbO2-Pb</v>
      </c>
      <c r="D68" s="4">
        <v>-70.716127574223407</v>
      </c>
      <c r="E68" s="4">
        <v>-4.61655064411182</v>
      </c>
      <c r="F68" s="4">
        <v>-28.891212973318599</v>
      </c>
      <c r="G68" s="3" t="s">
        <v>2</v>
      </c>
      <c r="I68" s="5" t="s">
        <v>45</v>
      </c>
      <c r="J68" s="5" t="s">
        <v>44</v>
      </c>
      <c r="K68" s="3" t="str">
        <f t="shared" si="12"/>
        <v>CrO2-Cr2O3</v>
      </c>
      <c r="L68" s="6">
        <v>-591.999074524854</v>
      </c>
      <c r="M68" s="6">
        <v>-1056.73339386775</v>
      </c>
      <c r="N68" s="6">
        <v>-41.7717293811003</v>
      </c>
      <c r="O68" s="5" t="s">
        <v>2</v>
      </c>
      <c r="Q68" s="3" t="s">
        <v>316</v>
      </c>
      <c r="R68" s="4">
        <f t="shared" ref="R68:R131" si="13">IFERROR(VLOOKUP(Q68,$C$3:$G$108,4,FALSE),"")</f>
        <v>-47.047203131089702</v>
      </c>
      <c r="S68" s="4">
        <f t="shared" ref="S68:S131" si="14">IFERROR(VLOOKUP(Q68,$K$3:$O$299,4,FALSE),"")</f>
        <v>-41.7717293811003</v>
      </c>
      <c r="T68" s="6">
        <f t="shared" ref="T68:T131" si="15">IF(OR(R68="",S68=""),"",R68-S68)</f>
        <v>-5.275473749989402</v>
      </c>
      <c r="U68" s="6">
        <f t="shared" ref="U68:U131" si="16">IF(T68="","",ABS(T68))</f>
        <v>5.275473749989402</v>
      </c>
      <c r="V68" s="6" t="str">
        <f t="shared" ref="V68:V131" si="17">IFERROR(VLOOKUP(Q68,$C$3:$G$108,5,FALSE),"")</f>
        <v>No</v>
      </c>
      <c r="W68" s="6" t="str">
        <f t="shared" ref="W68:W131" si="18">IFERROR(VLOOKUP(Q68,$K$3:$O$299,5,FALSE),"")</f>
        <v>No</v>
      </c>
    </row>
    <row r="69" spans="1:23" x14ac:dyDescent="0.25">
      <c r="A69" s="3" t="s">
        <v>132</v>
      </c>
      <c r="B69" s="3" t="s">
        <v>133</v>
      </c>
      <c r="C69" s="3" t="str">
        <f t="shared" si="11"/>
        <v>PbO2-PbO</v>
      </c>
      <c r="D69" s="4">
        <v>-70.716127574223407</v>
      </c>
      <c r="E69" s="4">
        <v>-57.164556021754002</v>
      </c>
      <c r="F69" s="4">
        <v>-48.389429885905002</v>
      </c>
      <c r="G69" s="3" t="s">
        <v>2</v>
      </c>
      <c r="I69" s="5" t="s">
        <v>45</v>
      </c>
      <c r="J69" s="5" t="s">
        <v>46</v>
      </c>
      <c r="K69" s="3" t="str">
        <f t="shared" si="12"/>
        <v>CrO2-Cr</v>
      </c>
      <c r="L69" s="6">
        <v>-591.999074524854</v>
      </c>
      <c r="M69" s="6">
        <v>-222.21035236620099</v>
      </c>
      <c r="N69" s="6">
        <v>15.857876516273899</v>
      </c>
      <c r="O69" s="5" t="s">
        <v>12</v>
      </c>
      <c r="Q69" s="3" t="s">
        <v>317</v>
      </c>
      <c r="R69" s="4">
        <f t="shared" si="13"/>
        <v>10.485481030377301</v>
      </c>
      <c r="S69" s="4">
        <f t="shared" si="14"/>
        <v>15.857876516273899</v>
      </c>
      <c r="T69" s="6">
        <f t="shared" si="15"/>
        <v>-5.3723954858965985</v>
      </c>
      <c r="U69" s="6">
        <f t="shared" si="16"/>
        <v>5.3723954858965985</v>
      </c>
      <c r="V69" s="6" t="str">
        <f t="shared" si="17"/>
        <v>No</v>
      </c>
      <c r="W69" s="6" t="str">
        <f t="shared" si="18"/>
        <v>Yes</v>
      </c>
    </row>
    <row r="70" spans="1:23" x14ac:dyDescent="0.25">
      <c r="A70" s="3" t="s">
        <v>132</v>
      </c>
      <c r="B70" s="3" t="s">
        <v>134</v>
      </c>
      <c r="C70" s="3" t="str">
        <f t="shared" si="11"/>
        <v>PbO2-Pb3O4</v>
      </c>
      <c r="D70" s="4">
        <v>-70.716127574223407</v>
      </c>
      <c r="E70" s="4">
        <v>-186.87432553011999</v>
      </c>
      <c r="F70" s="4">
        <v>-49.303972842099398</v>
      </c>
      <c r="G70" s="3" t="s">
        <v>2</v>
      </c>
      <c r="I70" s="5" t="s">
        <v>49</v>
      </c>
      <c r="J70" s="5" t="s">
        <v>52</v>
      </c>
      <c r="K70" s="3" t="str">
        <f t="shared" si="12"/>
        <v>Cs11O3-Cs</v>
      </c>
      <c r="L70" s="6">
        <v>-826.30605238020701</v>
      </c>
      <c r="M70" s="6">
        <v>-20.646813692311301</v>
      </c>
      <c r="N70" s="6">
        <v>30.693882691874901</v>
      </c>
      <c r="O70" s="5" t="s">
        <v>2</v>
      </c>
      <c r="Q70" s="3" t="s">
        <v>318</v>
      </c>
      <c r="R70" s="4" t="str">
        <f t="shared" si="13"/>
        <v/>
      </c>
      <c r="S70" s="4">
        <f t="shared" si="14"/>
        <v>30.693882691874901</v>
      </c>
      <c r="T70" s="6" t="str">
        <f t="shared" si="15"/>
        <v/>
      </c>
      <c r="U70" s="6" t="str">
        <f t="shared" si="16"/>
        <v/>
      </c>
      <c r="V70" s="6" t="str">
        <f t="shared" si="17"/>
        <v/>
      </c>
      <c r="W70" s="6" t="str">
        <f t="shared" si="18"/>
        <v>No</v>
      </c>
    </row>
    <row r="71" spans="1:23" x14ac:dyDescent="0.25">
      <c r="A71" s="3" t="s">
        <v>137</v>
      </c>
      <c r="B71" s="3" t="s">
        <v>138</v>
      </c>
      <c r="C71" s="3" t="str">
        <f t="shared" si="11"/>
        <v>PdO-Pd</v>
      </c>
      <c r="D71" s="4">
        <v>-27.936378651344999</v>
      </c>
      <c r="E71" s="4">
        <v>-2.6952503667861598</v>
      </c>
      <c r="F71" s="4">
        <v>-36.699873153815503</v>
      </c>
      <c r="G71" s="3" t="s">
        <v>2</v>
      </c>
      <c r="I71" s="5" t="s">
        <v>48</v>
      </c>
      <c r="J71" s="5" t="s">
        <v>49</v>
      </c>
      <c r="K71" s="3" t="str">
        <f t="shared" si="12"/>
        <v>Cs2O-Cs11O3</v>
      </c>
      <c r="L71" s="6">
        <v>-237.915673793309</v>
      </c>
      <c r="M71" s="6">
        <v>-826.30605238020701</v>
      </c>
      <c r="N71" s="6">
        <v>23.855576830146202</v>
      </c>
      <c r="O71" s="5" t="s">
        <v>2</v>
      </c>
      <c r="Q71" s="3" t="s">
        <v>319</v>
      </c>
      <c r="R71" s="4" t="str">
        <f t="shared" si="13"/>
        <v/>
      </c>
      <c r="S71" s="4">
        <f t="shared" si="14"/>
        <v>23.855576830146202</v>
      </c>
      <c r="T71" s="6" t="str">
        <f t="shared" si="15"/>
        <v/>
      </c>
      <c r="U71" s="6" t="str">
        <f t="shared" si="16"/>
        <v/>
      </c>
      <c r="V71" s="6" t="str">
        <f t="shared" si="17"/>
        <v/>
      </c>
      <c r="W71" s="6" t="str">
        <f t="shared" si="18"/>
        <v>No</v>
      </c>
    </row>
    <row r="72" spans="1:23" x14ac:dyDescent="0.25">
      <c r="A72" s="3" t="s">
        <v>141</v>
      </c>
      <c r="B72" s="3" t="s">
        <v>142</v>
      </c>
      <c r="C72" s="3" t="str">
        <f t="shared" si="11"/>
        <v>Pr2O3-Pr</v>
      </c>
      <c r="D72" s="4">
        <v>-443.611274063049</v>
      </c>
      <c r="E72" s="4">
        <v>-5.2682905868616396</v>
      </c>
      <c r="F72" s="4">
        <v>82.417229524734097</v>
      </c>
      <c r="G72" s="3" t="s">
        <v>2</v>
      </c>
      <c r="I72" s="5" t="s">
        <v>48</v>
      </c>
      <c r="J72" s="5" t="s">
        <v>50</v>
      </c>
      <c r="K72" s="3" t="str">
        <f t="shared" si="12"/>
        <v>Cs2O-Cs3O</v>
      </c>
      <c r="L72" s="6">
        <v>-237.915673793309</v>
      </c>
      <c r="M72" s="6">
        <v>-261.99824272367601</v>
      </c>
      <c r="N72" s="6">
        <v>20.7140513695248</v>
      </c>
      <c r="O72" s="5" t="s">
        <v>12</v>
      </c>
      <c r="Q72" s="3" t="s">
        <v>320</v>
      </c>
      <c r="R72" s="4" t="str">
        <f t="shared" si="13"/>
        <v/>
      </c>
      <c r="S72" s="4">
        <f t="shared" si="14"/>
        <v>20.7140513695248</v>
      </c>
      <c r="T72" s="6" t="str">
        <f t="shared" si="15"/>
        <v/>
      </c>
      <c r="U72" s="6" t="str">
        <f t="shared" si="16"/>
        <v/>
      </c>
      <c r="V72" s="6" t="str">
        <f t="shared" si="17"/>
        <v/>
      </c>
      <c r="W72" s="6" t="str">
        <f t="shared" si="18"/>
        <v>Yes</v>
      </c>
    </row>
    <row r="73" spans="1:23" x14ac:dyDescent="0.25">
      <c r="A73" s="3" t="s">
        <v>242</v>
      </c>
      <c r="B73" s="3" t="s">
        <v>142</v>
      </c>
      <c r="C73" s="3" t="str">
        <f t="shared" si="11"/>
        <v>Pr7O12-Pr</v>
      </c>
      <c r="D73" s="4">
        <v>-1595.87921522754</v>
      </c>
      <c r="E73" s="4">
        <v>-5.2682905868616396</v>
      </c>
      <c r="F73" s="4">
        <v>67.975763654918595</v>
      </c>
      <c r="G73" s="3" t="s">
        <v>2</v>
      </c>
      <c r="I73" s="5" t="s">
        <v>48</v>
      </c>
      <c r="J73" s="5" t="s">
        <v>52</v>
      </c>
      <c r="K73" s="3" t="str">
        <f t="shared" si="12"/>
        <v>Cs2O-Cs</v>
      </c>
      <c r="L73" s="6">
        <v>-237.915673793309</v>
      </c>
      <c r="M73" s="6">
        <v>-20.646813692311301</v>
      </c>
      <c r="N73" s="6">
        <v>27.585561845634601</v>
      </c>
      <c r="O73" s="5" t="s">
        <v>2</v>
      </c>
      <c r="Q73" s="3" t="s">
        <v>321</v>
      </c>
      <c r="R73" s="4" t="str">
        <f t="shared" si="13"/>
        <v/>
      </c>
      <c r="S73" s="4">
        <f t="shared" si="14"/>
        <v>27.585561845634601</v>
      </c>
      <c r="T73" s="6" t="str">
        <f t="shared" si="15"/>
        <v/>
      </c>
      <c r="U73" s="6" t="str">
        <f t="shared" si="16"/>
        <v/>
      </c>
      <c r="V73" s="6" t="str">
        <f t="shared" si="17"/>
        <v/>
      </c>
      <c r="W73" s="6" t="str">
        <f t="shared" si="18"/>
        <v>No</v>
      </c>
    </row>
    <row r="74" spans="1:23" x14ac:dyDescent="0.25">
      <c r="A74" s="3" t="s">
        <v>242</v>
      </c>
      <c r="B74" s="3" t="s">
        <v>141</v>
      </c>
      <c r="C74" s="3" t="str">
        <f t="shared" si="11"/>
        <v>Pr7O12-Pr2O3</v>
      </c>
      <c r="D74" s="4">
        <v>-1595.87921522754</v>
      </c>
      <c r="E74" s="4">
        <v>-443.611274063049</v>
      </c>
      <c r="F74" s="4">
        <v>-33.114497433790298</v>
      </c>
      <c r="G74" s="3" t="s">
        <v>2</v>
      </c>
      <c r="I74" s="5" t="s">
        <v>47</v>
      </c>
      <c r="J74" s="5" t="s">
        <v>48</v>
      </c>
      <c r="K74" s="3" t="str">
        <f t="shared" si="12"/>
        <v>Cs2O2-Cs2O</v>
      </c>
      <c r="L74" s="6">
        <v>-382.42953438349599</v>
      </c>
      <c r="M74" s="6">
        <v>-237.915673793309</v>
      </c>
      <c r="N74" s="6">
        <v>-24.522623972865599</v>
      </c>
      <c r="O74" s="5" t="s">
        <v>2</v>
      </c>
      <c r="Q74" s="3" t="s">
        <v>322</v>
      </c>
      <c r="R74" s="4" t="str">
        <f t="shared" si="13"/>
        <v/>
      </c>
      <c r="S74" s="4">
        <f t="shared" si="14"/>
        <v>-24.522623972865599</v>
      </c>
      <c r="T74" s="6" t="str">
        <f t="shared" si="15"/>
        <v/>
      </c>
      <c r="U74" s="6" t="str">
        <f t="shared" si="16"/>
        <v/>
      </c>
      <c r="V74" s="6" t="str">
        <f t="shared" si="17"/>
        <v/>
      </c>
      <c r="W74" s="6" t="str">
        <f t="shared" si="18"/>
        <v>No</v>
      </c>
    </row>
    <row r="75" spans="1:23" x14ac:dyDescent="0.25">
      <c r="A75" s="3" t="s">
        <v>240</v>
      </c>
      <c r="B75" s="3" t="s">
        <v>142</v>
      </c>
      <c r="C75" s="3" t="str">
        <f t="shared" si="11"/>
        <v>PrO1.83-Pr</v>
      </c>
      <c r="D75" s="4">
        <v>-231.214714713277</v>
      </c>
      <c r="E75" s="4">
        <v>-5.2682905868616396</v>
      </c>
      <c r="F75" s="4">
        <v>61.324914615316601</v>
      </c>
      <c r="G75" s="3" t="s">
        <v>2</v>
      </c>
      <c r="I75" s="5" t="s">
        <v>47</v>
      </c>
      <c r="J75" s="5" t="s">
        <v>49</v>
      </c>
      <c r="K75" s="3" t="str">
        <f t="shared" si="12"/>
        <v>Cs2O2-Cs11O3</v>
      </c>
      <c r="L75" s="6">
        <v>-382.42953438349599</v>
      </c>
      <c r="M75" s="6">
        <v>-826.30605238020701</v>
      </c>
      <c r="N75" s="6">
        <v>-9.4044362219243798</v>
      </c>
      <c r="O75" s="5" t="s">
        <v>2</v>
      </c>
      <c r="Q75" s="3" t="s">
        <v>323</v>
      </c>
      <c r="R75" s="4" t="str">
        <f t="shared" si="13"/>
        <v/>
      </c>
      <c r="S75" s="4">
        <f t="shared" si="14"/>
        <v>-9.4044362219243798</v>
      </c>
      <c r="T75" s="6" t="str">
        <f t="shared" si="15"/>
        <v/>
      </c>
      <c r="U75" s="6" t="str">
        <f t="shared" si="16"/>
        <v/>
      </c>
      <c r="V75" s="6" t="str">
        <f t="shared" si="17"/>
        <v/>
      </c>
      <c r="W75" s="6" t="str">
        <f t="shared" si="18"/>
        <v>No</v>
      </c>
    </row>
    <row r="76" spans="1:23" x14ac:dyDescent="0.25">
      <c r="A76" s="3" t="s">
        <v>240</v>
      </c>
      <c r="B76" s="3" t="s">
        <v>141</v>
      </c>
      <c r="C76" s="3" t="str">
        <f t="shared" si="11"/>
        <v>PrO1.83-Pr2O3</v>
      </c>
      <c r="D76" s="4">
        <v>-231.214714713277</v>
      </c>
      <c r="E76" s="4">
        <v>-443.611274063049</v>
      </c>
      <c r="F76" s="4">
        <v>-33.685512904582097</v>
      </c>
      <c r="G76" s="3" t="s">
        <v>2</v>
      </c>
      <c r="I76" s="5" t="s">
        <v>47</v>
      </c>
      <c r="J76" s="5" t="s">
        <v>50</v>
      </c>
      <c r="K76" s="3" t="str">
        <f t="shared" si="12"/>
        <v>Cs2O2-Cs3O</v>
      </c>
      <c r="L76" s="6">
        <v>-382.42953438349599</v>
      </c>
      <c r="M76" s="6">
        <v>-261.99824272367601</v>
      </c>
      <c r="N76" s="6">
        <v>-13.213455137267999</v>
      </c>
      <c r="O76" s="5" t="s">
        <v>2</v>
      </c>
      <c r="Q76" s="3" t="s">
        <v>324</v>
      </c>
      <c r="R76" s="4" t="str">
        <f t="shared" si="13"/>
        <v/>
      </c>
      <c r="S76" s="4">
        <f t="shared" si="14"/>
        <v>-13.213455137267999</v>
      </c>
      <c r="T76" s="6" t="str">
        <f t="shared" si="15"/>
        <v/>
      </c>
      <c r="U76" s="6" t="str">
        <f t="shared" si="16"/>
        <v/>
      </c>
      <c r="V76" s="6" t="str">
        <f t="shared" si="17"/>
        <v/>
      </c>
      <c r="W76" s="6" t="str">
        <f t="shared" si="18"/>
        <v>No</v>
      </c>
    </row>
    <row r="77" spans="1:23" x14ac:dyDescent="0.25">
      <c r="A77" s="3" t="s">
        <v>240</v>
      </c>
      <c r="B77" s="3" t="s">
        <v>242</v>
      </c>
      <c r="C77" s="3" t="str">
        <f t="shared" si="11"/>
        <v>PrO1.83-Pr7O12</v>
      </c>
      <c r="D77" s="4">
        <v>-231.214714713277</v>
      </c>
      <c r="E77" s="4">
        <v>-1595.87921522754</v>
      </c>
      <c r="F77" s="4">
        <v>-34.7162267507764</v>
      </c>
      <c r="G77" s="3" t="s">
        <v>2</v>
      </c>
      <c r="I77" s="5" t="s">
        <v>47</v>
      </c>
      <c r="J77" s="5" t="s">
        <v>52</v>
      </c>
      <c r="K77" s="3" t="str">
        <f t="shared" si="12"/>
        <v>Cs2O2-Cs</v>
      </c>
      <c r="L77" s="6">
        <v>-382.42953438349599</v>
      </c>
      <c r="M77" s="6">
        <v>-20.646813692311301</v>
      </c>
      <c r="N77" s="6">
        <v>1.53146893638449</v>
      </c>
      <c r="O77" s="5" t="s">
        <v>12</v>
      </c>
      <c r="Q77" s="3" t="s">
        <v>325</v>
      </c>
      <c r="R77" s="4" t="str">
        <f t="shared" si="13"/>
        <v/>
      </c>
      <c r="S77" s="4">
        <f t="shared" si="14"/>
        <v>1.53146893638449</v>
      </c>
      <c r="T77" s="6" t="str">
        <f t="shared" si="15"/>
        <v/>
      </c>
      <c r="U77" s="6" t="str">
        <f t="shared" si="16"/>
        <v/>
      </c>
      <c r="V77" s="6" t="str">
        <f t="shared" si="17"/>
        <v/>
      </c>
      <c r="W77" s="6" t="str">
        <f t="shared" si="18"/>
        <v>Yes</v>
      </c>
    </row>
    <row r="78" spans="1:23" x14ac:dyDescent="0.25">
      <c r="A78" s="3" t="s">
        <v>241</v>
      </c>
      <c r="B78" s="3" t="s">
        <v>142</v>
      </c>
      <c r="C78" s="3" t="str">
        <f t="shared" si="11"/>
        <v>PrO2-Pr</v>
      </c>
      <c r="D78" s="4">
        <v>-232.59473384409301</v>
      </c>
      <c r="E78" s="4">
        <v>-5.2682905868616396</v>
      </c>
      <c r="F78" s="4">
        <v>51.722220190241401</v>
      </c>
      <c r="G78" s="3" t="s">
        <v>2</v>
      </c>
      <c r="I78" s="5" t="s">
        <v>50</v>
      </c>
      <c r="J78" s="5" t="s">
        <v>49</v>
      </c>
      <c r="K78" s="3" t="str">
        <f t="shared" si="12"/>
        <v>Cs3O-Cs11O3</v>
      </c>
      <c r="L78" s="6">
        <v>-261.99824272367601</v>
      </c>
      <c r="M78" s="6">
        <v>-826.30605238020701</v>
      </c>
      <c r="N78" s="6">
        <v>32.494771846855002</v>
      </c>
      <c r="O78" s="5" t="s">
        <v>2</v>
      </c>
      <c r="Q78" s="3" t="s">
        <v>326</v>
      </c>
      <c r="R78" s="4" t="str">
        <f t="shared" si="13"/>
        <v/>
      </c>
      <c r="S78" s="4">
        <f t="shared" si="14"/>
        <v>32.494771846855002</v>
      </c>
      <c r="T78" s="6" t="str">
        <f t="shared" si="15"/>
        <v/>
      </c>
      <c r="U78" s="6" t="str">
        <f t="shared" si="16"/>
        <v/>
      </c>
      <c r="V78" s="6" t="str">
        <f t="shared" si="17"/>
        <v/>
      </c>
      <c r="W78" s="6" t="str">
        <f t="shared" si="18"/>
        <v>No</v>
      </c>
    </row>
    <row r="79" spans="1:23" x14ac:dyDescent="0.25">
      <c r="A79" s="3" t="s">
        <v>241</v>
      </c>
      <c r="B79" s="3" t="s">
        <v>240</v>
      </c>
      <c r="C79" s="3" t="str">
        <f t="shared" si="11"/>
        <v>PrO2-PrO1.83</v>
      </c>
      <c r="D79" s="4">
        <v>-232.59473384409301</v>
      </c>
      <c r="E79" s="4">
        <v>-231.214714713277</v>
      </c>
      <c r="F79" s="4">
        <v>-53.6774138286981</v>
      </c>
      <c r="G79" s="3" t="s">
        <v>2</v>
      </c>
      <c r="I79" s="5" t="s">
        <v>50</v>
      </c>
      <c r="J79" s="5" t="s">
        <v>52</v>
      </c>
      <c r="K79" s="3" t="str">
        <f t="shared" si="12"/>
        <v>Cs3O-Cs</v>
      </c>
      <c r="L79" s="6">
        <v>-261.99824272367601</v>
      </c>
      <c r="M79" s="6">
        <v>-20.646813692311301</v>
      </c>
      <c r="N79" s="6">
        <v>31.0213170836895</v>
      </c>
      <c r="O79" s="5" t="s">
        <v>2</v>
      </c>
      <c r="Q79" s="3" t="s">
        <v>327</v>
      </c>
      <c r="R79" s="4" t="str">
        <f t="shared" si="13"/>
        <v/>
      </c>
      <c r="S79" s="4">
        <f t="shared" si="14"/>
        <v>31.0213170836895</v>
      </c>
      <c r="T79" s="6" t="str">
        <f t="shared" si="15"/>
        <v/>
      </c>
      <c r="U79" s="6" t="str">
        <f t="shared" si="16"/>
        <v/>
      </c>
      <c r="V79" s="6" t="str">
        <f t="shared" si="17"/>
        <v/>
      </c>
      <c r="W79" s="6" t="str">
        <f t="shared" si="18"/>
        <v>No</v>
      </c>
    </row>
    <row r="80" spans="1:23" x14ac:dyDescent="0.25">
      <c r="A80" s="3" t="s">
        <v>241</v>
      </c>
      <c r="B80" s="3" t="s">
        <v>141</v>
      </c>
      <c r="C80" s="3" t="str">
        <f t="shared" si="11"/>
        <v>PrO2-Pr2O3</v>
      </c>
      <c r="D80" s="4">
        <v>-232.59473384409301</v>
      </c>
      <c r="E80" s="4">
        <v>-443.611274063049</v>
      </c>
      <c r="F80" s="4">
        <v>-40.362807813236898</v>
      </c>
      <c r="G80" s="3" t="s">
        <v>2</v>
      </c>
      <c r="I80" s="5" t="s">
        <v>51</v>
      </c>
      <c r="J80" s="5" t="s">
        <v>48</v>
      </c>
      <c r="K80" s="3" t="str">
        <f t="shared" si="12"/>
        <v>CsO2-Cs2O</v>
      </c>
      <c r="L80" s="6">
        <v>-315.38849559745</v>
      </c>
      <c r="M80" s="6">
        <v>-237.915673793309</v>
      </c>
      <c r="N80" s="6">
        <v>-38.082712095855499</v>
      </c>
      <c r="O80" s="5" t="s">
        <v>2</v>
      </c>
      <c r="Q80" s="3" t="s">
        <v>328</v>
      </c>
      <c r="R80" s="4" t="str">
        <f t="shared" si="13"/>
        <v/>
      </c>
      <c r="S80" s="4">
        <f t="shared" si="14"/>
        <v>-38.082712095855499</v>
      </c>
      <c r="T80" s="6" t="str">
        <f t="shared" si="15"/>
        <v/>
      </c>
      <c r="U80" s="6" t="str">
        <f t="shared" si="16"/>
        <v/>
      </c>
      <c r="V80" s="6" t="str">
        <f t="shared" si="17"/>
        <v/>
      </c>
      <c r="W80" s="6" t="str">
        <f t="shared" si="18"/>
        <v>No</v>
      </c>
    </row>
    <row r="81" spans="1:23" x14ac:dyDescent="0.25">
      <c r="A81" s="3" t="s">
        <v>241</v>
      </c>
      <c r="B81" s="3" t="s">
        <v>242</v>
      </c>
      <c r="C81" s="3" t="str">
        <f t="shared" si="11"/>
        <v>PrO2-Pr7O12</v>
      </c>
      <c r="D81" s="4">
        <v>-232.59473384409301</v>
      </c>
      <c r="E81" s="4">
        <v>-1595.87921522754</v>
      </c>
      <c r="F81" s="4">
        <v>-45.799040597821701</v>
      </c>
      <c r="G81" s="3" t="s">
        <v>2</v>
      </c>
      <c r="I81" s="5" t="s">
        <v>51</v>
      </c>
      <c r="J81" s="5" t="s">
        <v>47</v>
      </c>
      <c r="K81" s="3" t="str">
        <f t="shared" si="12"/>
        <v>CsO2-Cs2O2</v>
      </c>
      <c r="L81" s="6">
        <v>-315.38849559745</v>
      </c>
      <c r="M81" s="6">
        <v>-382.42953438349599</v>
      </c>
      <c r="N81" s="6">
        <v>-44.862756157350503</v>
      </c>
      <c r="O81" s="5" t="s">
        <v>2</v>
      </c>
      <c r="Q81" s="3" t="s">
        <v>329</v>
      </c>
      <c r="R81" s="4" t="str">
        <f t="shared" si="13"/>
        <v/>
      </c>
      <c r="S81" s="4">
        <f t="shared" si="14"/>
        <v>-44.862756157350503</v>
      </c>
      <c r="T81" s="6" t="str">
        <f t="shared" si="15"/>
        <v/>
      </c>
      <c r="U81" s="6" t="str">
        <f t="shared" si="16"/>
        <v/>
      </c>
      <c r="V81" s="6" t="str">
        <f t="shared" si="17"/>
        <v/>
      </c>
      <c r="W81" s="6" t="str">
        <f t="shared" si="18"/>
        <v>No</v>
      </c>
    </row>
    <row r="82" spans="1:23" x14ac:dyDescent="0.25">
      <c r="A82" s="3" t="s">
        <v>160</v>
      </c>
      <c r="B82" s="3" t="s">
        <v>161</v>
      </c>
      <c r="C82" s="3" t="str">
        <f t="shared" si="11"/>
        <v>RuO2-Ru</v>
      </c>
      <c r="D82" s="4">
        <v>-77.0444096843366</v>
      </c>
      <c r="E82" s="4">
        <v>-2.0333915664078202</v>
      </c>
      <c r="F82" s="4">
        <v>-24.43549237941</v>
      </c>
      <c r="G82" s="3" t="s">
        <v>2</v>
      </c>
      <c r="I82" s="5" t="s">
        <v>51</v>
      </c>
      <c r="J82" s="5" t="s">
        <v>49</v>
      </c>
      <c r="K82" s="3" t="str">
        <f t="shared" si="12"/>
        <v>CsO2-Cs11O3</v>
      </c>
      <c r="L82" s="6">
        <v>-315.38849559745</v>
      </c>
      <c r="M82" s="6">
        <v>-826.30605238020701</v>
      </c>
      <c r="N82" s="6">
        <v>-29.9329372371711</v>
      </c>
      <c r="O82" s="5" t="s">
        <v>2</v>
      </c>
      <c r="Q82" s="3" t="s">
        <v>330</v>
      </c>
      <c r="R82" s="4" t="str">
        <f t="shared" si="13"/>
        <v/>
      </c>
      <c r="S82" s="4">
        <f t="shared" si="14"/>
        <v>-29.9329372371711</v>
      </c>
      <c r="T82" s="6" t="str">
        <f t="shared" si="15"/>
        <v/>
      </c>
      <c r="U82" s="6" t="str">
        <f t="shared" si="16"/>
        <v/>
      </c>
      <c r="V82" s="6" t="str">
        <f t="shared" si="17"/>
        <v/>
      </c>
      <c r="W82" s="6" t="str">
        <f t="shared" si="18"/>
        <v>No</v>
      </c>
    </row>
    <row r="83" spans="1:23" x14ac:dyDescent="0.25">
      <c r="A83" s="3" t="s">
        <v>164</v>
      </c>
      <c r="B83" s="3" t="s">
        <v>165</v>
      </c>
      <c r="C83" s="3" t="str">
        <f t="shared" si="11"/>
        <v>Sb2O3-Sb</v>
      </c>
      <c r="D83" s="4">
        <v>-180.02757528753</v>
      </c>
      <c r="E83" s="4">
        <v>-3.2438777251101101</v>
      </c>
      <c r="F83" s="4">
        <v>-4.0943948259375</v>
      </c>
      <c r="G83" s="3" t="s">
        <v>12</v>
      </c>
      <c r="I83" s="5" t="s">
        <v>51</v>
      </c>
      <c r="J83" s="5" t="s">
        <v>50</v>
      </c>
      <c r="K83" s="3" t="str">
        <f t="shared" si="12"/>
        <v>CsO2-Cs3O</v>
      </c>
      <c r="L83" s="6">
        <v>-315.38849559745</v>
      </c>
      <c r="M83" s="6">
        <v>-261.99824272367601</v>
      </c>
      <c r="N83" s="6">
        <v>-32.2030357493175</v>
      </c>
      <c r="O83" s="5" t="s">
        <v>2</v>
      </c>
      <c r="Q83" s="3" t="s">
        <v>331</v>
      </c>
      <c r="R83" s="4" t="str">
        <f t="shared" si="13"/>
        <v/>
      </c>
      <c r="S83" s="4">
        <f t="shared" si="14"/>
        <v>-32.2030357493175</v>
      </c>
      <c r="T83" s="6" t="str">
        <f t="shared" si="15"/>
        <v/>
      </c>
      <c r="U83" s="6" t="str">
        <f t="shared" si="16"/>
        <v/>
      </c>
      <c r="V83" s="6" t="str">
        <f t="shared" si="17"/>
        <v/>
      </c>
      <c r="W83" s="6" t="str">
        <f t="shared" si="18"/>
        <v>No</v>
      </c>
    </row>
    <row r="84" spans="1:23" x14ac:dyDescent="0.25">
      <c r="A84" s="3" t="s">
        <v>243</v>
      </c>
      <c r="B84" s="3" t="s">
        <v>165</v>
      </c>
      <c r="C84" s="3" t="str">
        <f t="shared" si="11"/>
        <v>Sb2O4-Sb</v>
      </c>
      <c r="D84" s="4">
        <v>-225.94892129421601</v>
      </c>
      <c r="E84" s="4">
        <v>-3.2438777251101101</v>
      </c>
      <c r="F84" s="4">
        <v>-7.07570997737536</v>
      </c>
      <c r="G84" s="3" t="s">
        <v>2</v>
      </c>
      <c r="I84" s="5" t="s">
        <v>51</v>
      </c>
      <c r="J84" s="5" t="s">
        <v>52</v>
      </c>
      <c r="K84" s="3" t="str">
        <f t="shared" si="12"/>
        <v>CsO2-Cs</v>
      </c>
      <c r="L84" s="6">
        <v>-315.38849559745</v>
      </c>
      <c r="M84" s="6">
        <v>-20.646813692311301</v>
      </c>
      <c r="N84" s="6">
        <v>-21.665643610482999</v>
      </c>
      <c r="O84" s="5" t="s">
        <v>2</v>
      </c>
      <c r="Q84" s="3" t="s">
        <v>332</v>
      </c>
      <c r="R84" s="4" t="str">
        <f t="shared" si="13"/>
        <v/>
      </c>
      <c r="S84" s="4">
        <f t="shared" si="14"/>
        <v>-21.665643610482999</v>
      </c>
      <c r="T84" s="6" t="str">
        <f t="shared" si="15"/>
        <v/>
      </c>
      <c r="U84" s="6" t="str">
        <f t="shared" si="16"/>
        <v/>
      </c>
      <c r="V84" s="6" t="str">
        <f t="shared" si="17"/>
        <v/>
      </c>
      <c r="W84" s="6" t="str">
        <f t="shared" si="18"/>
        <v>No</v>
      </c>
    </row>
    <row r="85" spans="1:23" x14ac:dyDescent="0.25">
      <c r="A85" s="3" t="s">
        <v>243</v>
      </c>
      <c r="B85" s="3" t="s">
        <v>164</v>
      </c>
      <c r="C85" s="3" t="str">
        <f t="shared" si="11"/>
        <v>Sb2O4-Sb2O3</v>
      </c>
      <c r="D85" s="4">
        <v>-225.94892129421601</v>
      </c>
      <c r="E85" s="4">
        <v>-180.02757528753</v>
      </c>
      <c r="F85" s="4">
        <v>-16.0196554316889</v>
      </c>
      <c r="G85" s="3" t="s">
        <v>2</v>
      </c>
      <c r="I85" s="5" t="s">
        <v>54</v>
      </c>
      <c r="J85" s="5" t="s">
        <v>56</v>
      </c>
      <c r="K85" s="3" t="str">
        <f t="shared" si="12"/>
        <v>Cu2O-Cu</v>
      </c>
      <c r="L85" s="6">
        <v>-347.76875930911899</v>
      </c>
      <c r="M85" s="6">
        <v>-94.524774814487103</v>
      </c>
      <c r="N85" s="6">
        <v>-10.317274882907601</v>
      </c>
      <c r="O85" s="5" t="s">
        <v>2</v>
      </c>
      <c r="Q85" s="3" t="s">
        <v>333</v>
      </c>
      <c r="R85" s="4">
        <f t="shared" si="13"/>
        <v>-19.287373979157699</v>
      </c>
      <c r="S85" s="4">
        <f t="shared" si="14"/>
        <v>-10.317274882907601</v>
      </c>
      <c r="T85" s="6">
        <f t="shared" si="15"/>
        <v>-8.9700990962500988</v>
      </c>
      <c r="U85" s="6">
        <f t="shared" si="16"/>
        <v>8.9700990962500988</v>
      </c>
      <c r="V85" s="6" t="str">
        <f t="shared" si="17"/>
        <v>No</v>
      </c>
      <c r="W85" s="6" t="str">
        <f t="shared" si="18"/>
        <v>No</v>
      </c>
    </row>
    <row r="86" spans="1:23" x14ac:dyDescent="0.25">
      <c r="A86" s="3" t="s">
        <v>162</v>
      </c>
      <c r="B86" s="3" t="s">
        <v>165</v>
      </c>
      <c r="C86" s="3" t="str">
        <f t="shared" si="11"/>
        <v>Sb2O5-Sb</v>
      </c>
      <c r="D86" s="4">
        <v>-241.20462927199901</v>
      </c>
      <c r="E86" s="4">
        <v>-3.2438777251101101</v>
      </c>
      <c r="F86" s="4">
        <v>-14.9976266740186</v>
      </c>
      <c r="G86" s="3" t="s">
        <v>2</v>
      </c>
      <c r="I86" s="5" t="s">
        <v>55</v>
      </c>
      <c r="J86" s="5" t="s">
        <v>54</v>
      </c>
      <c r="K86" s="3" t="str">
        <f t="shared" si="12"/>
        <v>Cu2O3-Cu2O</v>
      </c>
      <c r="L86" s="6">
        <v>-627.65397038916899</v>
      </c>
      <c r="M86" s="6">
        <v>-347.76875930911899</v>
      </c>
      <c r="N86" s="6">
        <v>-29.093879023027601</v>
      </c>
      <c r="O86" s="5" t="s">
        <v>2</v>
      </c>
      <c r="Q86" s="3" t="s">
        <v>334</v>
      </c>
      <c r="R86" s="4" t="str">
        <f t="shared" si="13"/>
        <v/>
      </c>
      <c r="S86" s="4">
        <f t="shared" si="14"/>
        <v>-29.093879023027601</v>
      </c>
      <c r="T86" s="6" t="str">
        <f t="shared" si="15"/>
        <v/>
      </c>
      <c r="U86" s="6" t="str">
        <f t="shared" si="16"/>
        <v/>
      </c>
      <c r="V86" s="6" t="str">
        <f t="shared" si="17"/>
        <v/>
      </c>
      <c r="W86" s="6" t="str">
        <f t="shared" si="18"/>
        <v>No</v>
      </c>
    </row>
    <row r="87" spans="1:23" x14ac:dyDescent="0.25">
      <c r="A87" s="3" t="s">
        <v>162</v>
      </c>
      <c r="B87" s="3" t="s">
        <v>164</v>
      </c>
      <c r="C87" s="3" t="str">
        <f t="shared" si="11"/>
        <v>Sb2O5-Sb2O3</v>
      </c>
      <c r="D87" s="4">
        <v>-241.20462927199901</v>
      </c>
      <c r="E87" s="4">
        <v>-180.02757528753</v>
      </c>
      <c r="F87" s="4">
        <v>-31.352474446140199</v>
      </c>
      <c r="G87" s="3" t="s">
        <v>2</v>
      </c>
      <c r="I87" s="5" t="s">
        <v>55</v>
      </c>
      <c r="J87" s="5" t="s">
        <v>53</v>
      </c>
      <c r="K87" s="3" t="str">
        <f t="shared" si="12"/>
        <v>Cu2O3-CuO</v>
      </c>
      <c r="L87" s="6">
        <v>-627.65397038916899</v>
      </c>
      <c r="M87" s="6">
        <v>-252.29972827316601</v>
      </c>
      <c r="N87" s="6">
        <v>-45.9819707202168</v>
      </c>
      <c r="O87" s="5" t="s">
        <v>2</v>
      </c>
      <c r="Q87" s="3" t="s">
        <v>335</v>
      </c>
      <c r="R87" s="4" t="str">
        <f t="shared" si="13"/>
        <v/>
      </c>
      <c r="S87" s="4">
        <f t="shared" si="14"/>
        <v>-45.9819707202168</v>
      </c>
      <c r="T87" s="6" t="str">
        <f t="shared" si="15"/>
        <v/>
      </c>
      <c r="U87" s="6" t="str">
        <f t="shared" si="16"/>
        <v/>
      </c>
      <c r="V87" s="6" t="str">
        <f t="shared" si="17"/>
        <v/>
      </c>
      <c r="W87" s="6" t="str">
        <f t="shared" si="18"/>
        <v>No</v>
      </c>
    </row>
    <row r="88" spans="1:23" x14ac:dyDescent="0.25">
      <c r="A88" s="3" t="s">
        <v>162</v>
      </c>
      <c r="B88" s="3" t="s">
        <v>243</v>
      </c>
      <c r="C88" s="3" t="str">
        <f t="shared" si="11"/>
        <v>Sb2O5-Sb2O4</v>
      </c>
      <c r="D88" s="4">
        <v>-241.20462927199901</v>
      </c>
      <c r="E88" s="4">
        <v>-225.94892129421601</v>
      </c>
      <c r="F88" s="4">
        <v>-46.685293460591502</v>
      </c>
      <c r="G88" s="3" t="s">
        <v>2</v>
      </c>
      <c r="I88" s="5" t="s">
        <v>55</v>
      </c>
      <c r="J88" s="5" t="s">
        <v>56</v>
      </c>
      <c r="K88" s="3" t="str">
        <f t="shared" si="12"/>
        <v>Cu2O3-Cu</v>
      </c>
      <c r="L88" s="6">
        <v>-627.65397038916899</v>
      </c>
      <c r="M88" s="6">
        <v>-94.524774814487103</v>
      </c>
      <c r="N88" s="6">
        <v>-22.835010976321001</v>
      </c>
      <c r="O88" s="5" t="s">
        <v>2</v>
      </c>
      <c r="Q88" s="3" t="s">
        <v>336</v>
      </c>
      <c r="R88" s="4" t="str">
        <f t="shared" si="13"/>
        <v/>
      </c>
      <c r="S88" s="4">
        <f t="shared" si="14"/>
        <v>-22.835010976321001</v>
      </c>
      <c r="T88" s="6" t="str">
        <f t="shared" si="15"/>
        <v/>
      </c>
      <c r="U88" s="6" t="str">
        <f t="shared" si="16"/>
        <v/>
      </c>
      <c r="V88" s="6" t="str">
        <f t="shared" si="17"/>
        <v/>
      </c>
      <c r="W88" s="6" t="str">
        <f t="shared" si="18"/>
        <v>No</v>
      </c>
    </row>
    <row r="89" spans="1:23" x14ac:dyDescent="0.25">
      <c r="A89" s="3" t="s">
        <v>166</v>
      </c>
      <c r="B89" s="3" t="s">
        <v>167</v>
      </c>
      <c r="C89" s="3" t="str">
        <f t="shared" si="11"/>
        <v>Sc2O3-Sc</v>
      </c>
      <c r="D89" s="4">
        <v>-461.70577633794898</v>
      </c>
      <c r="E89" s="4">
        <v>-2.4687162231166102</v>
      </c>
      <c r="F89" s="4">
        <v>90.3151131921976</v>
      </c>
      <c r="G89" s="3" t="s">
        <v>2</v>
      </c>
      <c r="I89" s="5" t="s">
        <v>53</v>
      </c>
      <c r="J89" s="5" t="s">
        <v>54</v>
      </c>
      <c r="K89" s="3" t="str">
        <f t="shared" si="12"/>
        <v>CuO-Cu2O</v>
      </c>
      <c r="L89" s="6">
        <v>-252.29972827316601</v>
      </c>
      <c r="M89" s="6">
        <v>-347.76875930911899</v>
      </c>
      <c r="N89" s="6">
        <v>-12.205787325838401</v>
      </c>
      <c r="O89" s="5" t="s">
        <v>2</v>
      </c>
      <c r="Q89" s="3" t="s">
        <v>337</v>
      </c>
      <c r="R89" s="4">
        <f t="shared" si="13"/>
        <v>-30.084945570709699</v>
      </c>
      <c r="S89" s="4">
        <f t="shared" si="14"/>
        <v>-12.205787325838401</v>
      </c>
      <c r="T89" s="6">
        <f t="shared" si="15"/>
        <v>-17.879158244871299</v>
      </c>
      <c r="U89" s="6">
        <f t="shared" si="16"/>
        <v>17.879158244871299</v>
      </c>
      <c r="V89" s="6" t="str">
        <f t="shared" si="17"/>
        <v>No</v>
      </c>
      <c r="W89" s="6" t="str">
        <f t="shared" si="18"/>
        <v>No</v>
      </c>
    </row>
    <row r="90" spans="1:23" x14ac:dyDescent="0.25">
      <c r="A90" s="3" t="s">
        <v>173</v>
      </c>
      <c r="B90" s="3" t="s">
        <v>174</v>
      </c>
      <c r="C90" s="3" t="str">
        <f t="shared" si="11"/>
        <v>Sm2O3-Sm</v>
      </c>
      <c r="D90" s="4">
        <v>-447.076003092397</v>
      </c>
      <c r="E90" s="4">
        <v>-4.9522544348722004</v>
      </c>
      <c r="F90" s="4">
        <v>83.782829969176703</v>
      </c>
      <c r="G90" s="3" t="s">
        <v>2</v>
      </c>
      <c r="I90" s="5" t="s">
        <v>53</v>
      </c>
      <c r="J90" s="5" t="s">
        <v>56</v>
      </c>
      <c r="K90" s="3" t="str">
        <f t="shared" si="12"/>
        <v>CuO-Cu</v>
      </c>
      <c r="L90" s="6">
        <v>-252.29972827316601</v>
      </c>
      <c r="M90" s="6">
        <v>-94.524774814487103</v>
      </c>
      <c r="N90" s="6">
        <v>-11.261531104373001</v>
      </c>
      <c r="O90" s="5" t="s">
        <v>2</v>
      </c>
      <c r="Q90" s="3" t="s">
        <v>338</v>
      </c>
      <c r="R90" s="4">
        <f t="shared" si="13"/>
        <v>-24.686159774933699</v>
      </c>
      <c r="S90" s="4">
        <f t="shared" si="14"/>
        <v>-11.261531104373001</v>
      </c>
      <c r="T90" s="6">
        <f t="shared" si="15"/>
        <v>-13.424628670560699</v>
      </c>
      <c r="U90" s="6">
        <f t="shared" si="16"/>
        <v>13.424628670560699</v>
      </c>
      <c r="V90" s="6" t="str">
        <f t="shared" si="17"/>
        <v>No</v>
      </c>
      <c r="W90" s="6" t="str">
        <f t="shared" si="18"/>
        <v>No</v>
      </c>
    </row>
    <row r="91" spans="1:23" x14ac:dyDescent="0.25">
      <c r="A91" s="3" t="s">
        <v>180</v>
      </c>
      <c r="B91" s="3" t="s">
        <v>181</v>
      </c>
      <c r="C91" s="3" t="str">
        <f t="shared" si="11"/>
        <v>SrO-Sr</v>
      </c>
      <c r="D91" s="4">
        <v>-145.45647439470901</v>
      </c>
      <c r="E91" s="4">
        <v>-3.9684449389609799</v>
      </c>
      <c r="F91" s="4">
        <v>79.547028017374302</v>
      </c>
      <c r="G91" s="3" t="s">
        <v>2</v>
      </c>
      <c r="I91" s="5" t="s">
        <v>57</v>
      </c>
      <c r="J91" s="5" t="s">
        <v>58</v>
      </c>
      <c r="K91" s="3" t="str">
        <f t="shared" si="12"/>
        <v>Dy2O3-Dy</v>
      </c>
      <c r="L91" s="6">
        <v>-1018.07394157714</v>
      </c>
      <c r="M91" s="6">
        <v>-106.195966181879</v>
      </c>
      <c r="N91" s="6">
        <v>99.524185174741604</v>
      </c>
      <c r="O91" s="5" t="s">
        <v>2</v>
      </c>
      <c r="Q91" s="3" t="s">
        <v>339</v>
      </c>
      <c r="R91" s="4" t="str">
        <f t="shared" si="13"/>
        <v/>
      </c>
      <c r="S91" s="4">
        <f t="shared" si="14"/>
        <v>99.524185174741604</v>
      </c>
      <c r="T91" s="6" t="str">
        <f t="shared" si="15"/>
        <v/>
      </c>
      <c r="U91" s="6" t="str">
        <f t="shared" si="16"/>
        <v/>
      </c>
      <c r="V91" s="6" t="str">
        <f t="shared" si="17"/>
        <v/>
      </c>
      <c r="W91" s="6" t="str">
        <f t="shared" si="18"/>
        <v>No</v>
      </c>
    </row>
    <row r="92" spans="1:23" x14ac:dyDescent="0.25">
      <c r="A92" s="3" t="s">
        <v>201</v>
      </c>
      <c r="B92" s="3" t="s">
        <v>202</v>
      </c>
      <c r="C92" s="3" t="str">
        <f t="shared" si="11"/>
        <v>Ti2O3-Ti</v>
      </c>
      <c r="D92" s="4">
        <v>-369.00387742281401</v>
      </c>
      <c r="E92" s="4">
        <v>-2.1918728295475098</v>
      </c>
      <c r="F92" s="4">
        <v>59.599042482865499</v>
      </c>
      <c r="G92" s="3" t="s">
        <v>2</v>
      </c>
      <c r="I92" s="5" t="s">
        <v>59</v>
      </c>
      <c r="J92" s="5" t="s">
        <v>60</v>
      </c>
      <c r="K92" s="3" t="str">
        <f t="shared" si="12"/>
        <v>Er2O3-Er</v>
      </c>
      <c r="L92" s="6">
        <v>-1021.71809035857</v>
      </c>
      <c r="M92" s="6">
        <v>-105.318580364376</v>
      </c>
      <c r="N92" s="6">
        <v>101.323825313556</v>
      </c>
      <c r="O92" s="5" t="s">
        <v>2</v>
      </c>
      <c r="Q92" s="3" t="s">
        <v>340</v>
      </c>
      <c r="R92" s="4">
        <f t="shared" si="13"/>
        <v>89.479611182262502</v>
      </c>
      <c r="S92" s="4">
        <f t="shared" si="14"/>
        <v>101.323825313556</v>
      </c>
      <c r="T92" s="6">
        <f t="shared" si="15"/>
        <v>-11.844214131293498</v>
      </c>
      <c r="U92" s="6">
        <f t="shared" si="16"/>
        <v>11.844214131293498</v>
      </c>
      <c r="V92" s="6" t="str">
        <f t="shared" si="17"/>
        <v>No</v>
      </c>
      <c r="W92" s="6" t="str">
        <f t="shared" si="18"/>
        <v>No</v>
      </c>
    </row>
    <row r="93" spans="1:23" x14ac:dyDescent="0.25">
      <c r="A93" s="3" t="s">
        <v>201</v>
      </c>
      <c r="B93" s="3" t="s">
        <v>197</v>
      </c>
      <c r="C93" s="3" t="str">
        <f t="shared" si="11"/>
        <v>Ti2O3-TiO</v>
      </c>
      <c r="D93" s="4">
        <v>-369.00387742281401</v>
      </c>
      <c r="E93" s="4">
        <v>-132.177672442757</v>
      </c>
      <c r="F93" s="4">
        <v>42.707531098924697</v>
      </c>
      <c r="G93" s="3" t="s">
        <v>2</v>
      </c>
      <c r="I93" s="5" t="s">
        <v>61</v>
      </c>
      <c r="J93" s="5" t="s">
        <v>62</v>
      </c>
      <c r="K93" s="3" t="str">
        <f t="shared" si="12"/>
        <v>Eu2O3-EuO</v>
      </c>
      <c r="L93" s="6">
        <v>-1182.8558757268499</v>
      </c>
      <c r="M93" s="6">
        <v>-495.76333971933502</v>
      </c>
      <c r="N93" s="6">
        <v>22.292711725131198</v>
      </c>
      <c r="O93" s="5" t="s">
        <v>12</v>
      </c>
      <c r="Q93" s="3" t="s">
        <v>341</v>
      </c>
      <c r="R93" s="4" t="str">
        <f t="shared" si="13"/>
        <v/>
      </c>
      <c r="S93" s="4">
        <f t="shared" si="14"/>
        <v>22.292711725131198</v>
      </c>
      <c r="T93" s="6" t="str">
        <f t="shared" si="15"/>
        <v/>
      </c>
      <c r="U93" s="6" t="str">
        <f t="shared" si="16"/>
        <v/>
      </c>
      <c r="V93" s="6" t="str">
        <f t="shared" si="17"/>
        <v/>
      </c>
      <c r="W93" s="6" t="str">
        <f t="shared" si="18"/>
        <v>Yes</v>
      </c>
    </row>
    <row r="94" spans="1:23" x14ac:dyDescent="0.25">
      <c r="A94" s="3" t="s">
        <v>200</v>
      </c>
      <c r="B94" s="3" t="s">
        <v>202</v>
      </c>
      <c r="C94" s="3" t="str">
        <f t="shared" si="11"/>
        <v>Ti3O5-Ti</v>
      </c>
      <c r="D94" s="4">
        <v>-596.96878252757199</v>
      </c>
      <c r="E94" s="4">
        <v>-2.1918728295475098</v>
      </c>
      <c r="F94" s="4">
        <v>56.137631369411501</v>
      </c>
      <c r="G94" s="3" t="s">
        <v>2</v>
      </c>
      <c r="I94" s="5" t="s">
        <v>61</v>
      </c>
      <c r="J94" s="5" t="s">
        <v>63</v>
      </c>
      <c r="K94" s="3" t="str">
        <f t="shared" si="12"/>
        <v>Eu2O3-Eu</v>
      </c>
      <c r="L94" s="6">
        <v>-1182.8558757268499</v>
      </c>
      <c r="M94" s="6">
        <v>-237.33574597963801</v>
      </c>
      <c r="N94" s="6">
        <v>67.024976692806902</v>
      </c>
      <c r="O94" s="5" t="s">
        <v>2</v>
      </c>
      <c r="Q94" s="3" t="s">
        <v>342</v>
      </c>
      <c r="R94" s="4">
        <f t="shared" si="13"/>
        <v>70.157998756342394</v>
      </c>
      <c r="S94" s="4">
        <f t="shared" si="14"/>
        <v>67.024976692806902</v>
      </c>
      <c r="T94" s="6">
        <f t="shared" si="15"/>
        <v>3.133022063535492</v>
      </c>
      <c r="U94" s="6">
        <f t="shared" si="16"/>
        <v>3.133022063535492</v>
      </c>
      <c r="V94" s="6" t="str">
        <f t="shared" si="17"/>
        <v>No</v>
      </c>
      <c r="W94" s="6" t="str">
        <f t="shared" si="18"/>
        <v>No</v>
      </c>
    </row>
    <row r="95" spans="1:23" x14ac:dyDescent="0.25">
      <c r="A95" s="3" t="s">
        <v>200</v>
      </c>
      <c r="B95" s="3" t="s">
        <v>197</v>
      </c>
      <c r="C95" s="3" t="str">
        <f t="shared" si="11"/>
        <v>Ti3O5-TiO</v>
      </c>
      <c r="D95" s="4">
        <v>-596.96878252757199</v>
      </c>
      <c r="E95" s="4">
        <v>-132.177672442757</v>
      </c>
      <c r="F95" s="4">
        <v>38.2768811612749</v>
      </c>
      <c r="G95" s="3" t="s">
        <v>2</v>
      </c>
      <c r="I95" s="5" t="s">
        <v>62</v>
      </c>
      <c r="J95" s="5" t="s">
        <v>63</v>
      </c>
      <c r="K95" s="3" t="str">
        <f t="shared" si="12"/>
        <v>EuO-Eu</v>
      </c>
      <c r="L95" s="6">
        <v>-495.76333971933502</v>
      </c>
      <c r="M95" s="6">
        <v>-237.33574597963801</v>
      </c>
      <c r="N95" s="6">
        <v>89.391109176644903</v>
      </c>
      <c r="O95" s="5" t="s">
        <v>2</v>
      </c>
      <c r="Q95" s="3" t="s">
        <v>343</v>
      </c>
      <c r="R95" s="4" t="str">
        <f t="shared" si="13"/>
        <v/>
      </c>
      <c r="S95" s="4">
        <f t="shared" si="14"/>
        <v>89.391109176644903</v>
      </c>
      <c r="T95" s="6" t="str">
        <f t="shared" si="15"/>
        <v/>
      </c>
      <c r="U95" s="6" t="str">
        <f t="shared" si="16"/>
        <v/>
      </c>
      <c r="V95" s="6" t="str">
        <f t="shared" si="17"/>
        <v/>
      </c>
      <c r="W95" s="6" t="str">
        <f t="shared" si="18"/>
        <v>No</v>
      </c>
    </row>
    <row r="96" spans="1:23" x14ac:dyDescent="0.25">
      <c r="A96" s="3" t="s">
        <v>200</v>
      </c>
      <c r="B96" s="3" t="s">
        <v>201</v>
      </c>
      <c r="C96" s="3" t="str">
        <f t="shared" si="11"/>
        <v>Ti3O5-Ti2O3</v>
      </c>
      <c r="D96" s="4">
        <v>-596.96878252757199</v>
      </c>
      <c r="E96" s="4">
        <v>-369.00387742281401</v>
      </c>
      <c r="F96" s="4">
        <v>24.984931348325599</v>
      </c>
      <c r="G96" s="3" t="s">
        <v>2</v>
      </c>
      <c r="I96" s="5" t="s">
        <v>64</v>
      </c>
      <c r="J96" s="5" t="s">
        <v>65</v>
      </c>
      <c r="K96" s="3" t="str">
        <f t="shared" si="12"/>
        <v>Fe2O3-Fe3O4</v>
      </c>
      <c r="L96" s="6">
        <v>-949.03111418972901</v>
      </c>
      <c r="M96" s="6">
        <v>-1337.45419676283</v>
      </c>
      <c r="N96" s="6">
        <v>3.1484644804688999</v>
      </c>
      <c r="O96" s="5" t="s">
        <v>12</v>
      </c>
      <c r="Q96" s="3" t="s">
        <v>344</v>
      </c>
      <c r="R96" s="4">
        <f t="shared" si="13"/>
        <v>-7.6845355197075298</v>
      </c>
      <c r="S96" s="4">
        <f t="shared" si="14"/>
        <v>3.1484644804688999</v>
      </c>
      <c r="T96" s="6">
        <f t="shared" si="15"/>
        <v>-10.83300000017643</v>
      </c>
      <c r="U96" s="6">
        <f t="shared" si="16"/>
        <v>10.83300000017643</v>
      </c>
      <c r="V96" s="6" t="str">
        <f t="shared" si="17"/>
        <v>No</v>
      </c>
      <c r="W96" s="6" t="str">
        <f t="shared" si="18"/>
        <v>Yes</v>
      </c>
    </row>
    <row r="97" spans="1:23" x14ac:dyDescent="0.25">
      <c r="A97" s="3" t="s">
        <v>244</v>
      </c>
      <c r="B97" s="3" t="s">
        <v>202</v>
      </c>
      <c r="C97" s="3" t="str">
        <f t="shared" si="11"/>
        <v>Ti4O7-Ti</v>
      </c>
      <c r="D97" s="4">
        <v>-827.86217901425005</v>
      </c>
      <c r="E97" s="4">
        <v>-2.1918728295475098</v>
      </c>
      <c r="F97" s="4">
        <v>55.072525375348498</v>
      </c>
      <c r="G97" s="3" t="s">
        <v>2</v>
      </c>
      <c r="I97" s="5" t="s">
        <v>64</v>
      </c>
      <c r="J97" s="5" t="s">
        <v>66</v>
      </c>
      <c r="K97" s="3" t="str">
        <f t="shared" si="12"/>
        <v>Fe2O3-FeO</v>
      </c>
      <c r="L97" s="6">
        <v>-949.03111418972901</v>
      </c>
      <c r="M97" s="6">
        <v>-386.29302961930898</v>
      </c>
      <c r="N97" s="6">
        <v>7.4085703880573703</v>
      </c>
      <c r="O97" s="5" t="s">
        <v>12</v>
      </c>
      <c r="Q97" s="3" t="s">
        <v>345</v>
      </c>
      <c r="R97" s="4">
        <f t="shared" si="13"/>
        <v>2.5888950784270999</v>
      </c>
      <c r="S97" s="4">
        <f t="shared" si="14"/>
        <v>7.4085703880573703</v>
      </c>
      <c r="T97" s="6">
        <f t="shared" si="15"/>
        <v>-4.81967530963027</v>
      </c>
      <c r="U97" s="6">
        <f t="shared" si="16"/>
        <v>4.81967530963027</v>
      </c>
      <c r="V97" s="6" t="str">
        <f t="shared" si="17"/>
        <v>Yes</v>
      </c>
      <c r="W97" s="6" t="str">
        <f t="shared" si="18"/>
        <v>Yes</v>
      </c>
    </row>
    <row r="98" spans="1:23" x14ac:dyDescent="0.25">
      <c r="A98" s="3" t="s">
        <v>244</v>
      </c>
      <c r="B98" s="3" t="s">
        <v>197</v>
      </c>
      <c r="C98" s="3" t="str">
        <f t="shared" si="11"/>
        <v>Ti4O7-TiO</v>
      </c>
      <c r="D98" s="4">
        <v>-827.86217901425005</v>
      </c>
      <c r="E98" s="4">
        <v>-132.177672442757</v>
      </c>
      <c r="F98" s="4">
        <v>37.776161642698597</v>
      </c>
      <c r="G98" s="3" t="s">
        <v>2</v>
      </c>
      <c r="I98" s="5" t="s">
        <v>64</v>
      </c>
      <c r="J98" s="5" t="s">
        <v>67</v>
      </c>
      <c r="K98" s="3" t="str">
        <f t="shared" si="12"/>
        <v>Fe2O3-Fe</v>
      </c>
      <c r="L98" s="6">
        <v>-949.03111418972901</v>
      </c>
      <c r="M98" s="6">
        <v>-195.07249773756399</v>
      </c>
      <c r="N98" s="6">
        <v>17.258888341814099</v>
      </c>
      <c r="O98" s="5" t="s">
        <v>12</v>
      </c>
      <c r="Q98" s="3" t="s">
        <v>346</v>
      </c>
      <c r="R98" s="4">
        <f t="shared" si="13"/>
        <v>4.5058153923674098</v>
      </c>
      <c r="S98" s="4">
        <f t="shared" si="14"/>
        <v>17.258888341814099</v>
      </c>
      <c r="T98" s="6">
        <f t="shared" si="15"/>
        <v>-12.75307294944669</v>
      </c>
      <c r="U98" s="6">
        <f t="shared" si="16"/>
        <v>12.75307294944669</v>
      </c>
      <c r="V98" s="6" t="str">
        <f t="shared" si="17"/>
        <v>Yes</v>
      </c>
      <c r="W98" s="6" t="str">
        <f t="shared" si="18"/>
        <v>Yes</v>
      </c>
    </row>
    <row r="99" spans="1:23" x14ac:dyDescent="0.25">
      <c r="A99" s="3" t="s">
        <v>244</v>
      </c>
      <c r="B99" s="3" t="s">
        <v>201</v>
      </c>
      <c r="C99" s="3" t="str">
        <f t="shared" ref="C99:C108" si="19">CONCATENATE(A99,"-",B99)</f>
        <v>Ti4O7-Ti2O3</v>
      </c>
      <c r="D99" s="4">
        <v>-827.86217901425096</v>
      </c>
      <c r="E99" s="4">
        <v>-369.00387742281401</v>
      </c>
      <c r="F99" s="4">
        <v>27.913422730246701</v>
      </c>
      <c r="G99" s="3" t="s">
        <v>2</v>
      </c>
      <c r="I99" s="5" t="s">
        <v>65</v>
      </c>
      <c r="J99" s="5" t="s">
        <v>66</v>
      </c>
      <c r="K99" s="3" t="str">
        <f t="shared" si="12"/>
        <v>Fe3O4-FeO</v>
      </c>
      <c r="L99" s="6">
        <v>-1337.45419676283</v>
      </c>
      <c r="M99" s="6">
        <v>-386.29302961930898</v>
      </c>
      <c r="N99" s="6">
        <v>9.5386233418514905</v>
      </c>
      <c r="O99" s="5" t="s">
        <v>12</v>
      </c>
      <c r="Q99" s="3" t="s">
        <v>347</v>
      </c>
      <c r="R99" s="4">
        <f t="shared" si="13"/>
        <v>7.7256103774943696</v>
      </c>
      <c r="S99" s="4">
        <f t="shared" si="14"/>
        <v>9.5386233418514905</v>
      </c>
      <c r="T99" s="6">
        <f t="shared" si="15"/>
        <v>-1.8130129643571209</v>
      </c>
      <c r="U99" s="6">
        <f t="shared" si="16"/>
        <v>1.8130129643571209</v>
      </c>
      <c r="V99" s="6" t="str">
        <f t="shared" si="17"/>
        <v>Yes</v>
      </c>
      <c r="W99" s="6" t="str">
        <f t="shared" si="18"/>
        <v>Yes</v>
      </c>
    </row>
    <row r="100" spans="1:23" x14ac:dyDescent="0.25">
      <c r="A100" s="3" t="s">
        <v>244</v>
      </c>
      <c r="B100" s="3" t="s">
        <v>200</v>
      </c>
      <c r="C100" s="3" t="str">
        <f t="shared" si="19"/>
        <v>Ti4O7-Ti3O5</v>
      </c>
      <c r="D100" s="4">
        <v>-827.86217901425005</v>
      </c>
      <c r="E100" s="4">
        <v>-596.96878252757199</v>
      </c>
      <c r="F100" s="4">
        <v>33.7704054940886</v>
      </c>
      <c r="G100" s="3" t="s">
        <v>2</v>
      </c>
      <c r="I100" s="5" t="s">
        <v>65</v>
      </c>
      <c r="J100" s="5" t="s">
        <v>67</v>
      </c>
      <c r="K100" s="3" t="str">
        <f t="shared" si="12"/>
        <v>Fe3O4-Fe</v>
      </c>
      <c r="L100" s="6">
        <v>-1337.45419676283</v>
      </c>
      <c r="M100" s="6">
        <v>-195.07249773756399</v>
      </c>
      <c r="N100" s="6">
        <v>19.022691324482299</v>
      </c>
      <c r="O100" s="5" t="s">
        <v>12</v>
      </c>
      <c r="Q100" s="3" t="s">
        <v>348</v>
      </c>
      <c r="R100" s="4">
        <f t="shared" si="13"/>
        <v>6.02960925637678</v>
      </c>
      <c r="S100" s="4">
        <f t="shared" si="14"/>
        <v>19.022691324482299</v>
      </c>
      <c r="T100" s="6">
        <f t="shared" si="15"/>
        <v>-12.993082068105519</v>
      </c>
      <c r="U100" s="6">
        <f t="shared" si="16"/>
        <v>12.993082068105519</v>
      </c>
      <c r="V100" s="6" t="str">
        <f t="shared" si="17"/>
        <v>Yes</v>
      </c>
      <c r="W100" s="6" t="str">
        <f t="shared" si="18"/>
        <v>Yes</v>
      </c>
    </row>
    <row r="101" spans="1:23" x14ac:dyDescent="0.25">
      <c r="A101" s="3" t="s">
        <v>197</v>
      </c>
      <c r="B101" s="3" t="s">
        <v>202</v>
      </c>
      <c r="C101" s="3" t="str">
        <f t="shared" si="19"/>
        <v>TiO-Ti</v>
      </c>
      <c r="D101" s="4">
        <v>-132.177672442757</v>
      </c>
      <c r="E101" s="4">
        <v>-2.1918728295475098</v>
      </c>
      <c r="F101" s="4">
        <v>68.044798174835904</v>
      </c>
      <c r="G101" s="3" t="s">
        <v>2</v>
      </c>
      <c r="I101" s="5" t="s">
        <v>66</v>
      </c>
      <c r="J101" s="5" t="s">
        <v>67</v>
      </c>
      <c r="K101" s="3" t="str">
        <f t="shared" si="12"/>
        <v>FeO-Fe</v>
      </c>
      <c r="L101" s="6">
        <v>-386.29302961930898</v>
      </c>
      <c r="M101" s="6">
        <v>-195.07249773756399</v>
      </c>
      <c r="N101" s="6">
        <v>22.1840473186925</v>
      </c>
      <c r="O101" s="5" t="s">
        <v>12</v>
      </c>
      <c r="Q101" s="3" t="s">
        <v>349</v>
      </c>
      <c r="R101" s="4">
        <f t="shared" si="13"/>
        <v>5.4642755493375796</v>
      </c>
      <c r="S101" s="4">
        <f t="shared" si="14"/>
        <v>22.1840473186925</v>
      </c>
      <c r="T101" s="6">
        <f t="shared" si="15"/>
        <v>-16.719771769354921</v>
      </c>
      <c r="U101" s="6">
        <f t="shared" si="16"/>
        <v>16.719771769354921</v>
      </c>
      <c r="V101" s="6" t="str">
        <f t="shared" si="17"/>
        <v>Yes</v>
      </c>
      <c r="W101" s="6" t="str">
        <f t="shared" si="18"/>
        <v>Yes</v>
      </c>
    </row>
    <row r="102" spans="1:23" x14ac:dyDescent="0.25">
      <c r="A102" s="3" t="s">
        <v>195</v>
      </c>
      <c r="B102" s="3" t="s">
        <v>202</v>
      </c>
      <c r="C102" s="3" t="str">
        <f t="shared" si="19"/>
        <v>TiO2-Ti</v>
      </c>
      <c r="D102" s="4">
        <v>-229.38373972343601</v>
      </c>
      <c r="E102" s="4">
        <v>-2.1918728295475098</v>
      </c>
      <c r="F102" s="4">
        <v>51.65493200857</v>
      </c>
      <c r="G102" s="3" t="s">
        <v>2</v>
      </c>
      <c r="I102" s="5" t="s">
        <v>68</v>
      </c>
      <c r="J102" s="5" t="s">
        <v>69</v>
      </c>
      <c r="K102" s="3" t="str">
        <f t="shared" si="12"/>
        <v>Ga2O3-Ga</v>
      </c>
      <c r="L102" s="6">
        <v>-744.46013674454196</v>
      </c>
      <c r="M102" s="6">
        <v>-70.034642301351596</v>
      </c>
      <c r="N102" s="6">
        <v>32.427132817560299</v>
      </c>
      <c r="O102" s="5" t="s">
        <v>2</v>
      </c>
      <c r="Q102" s="3" t="s">
        <v>350</v>
      </c>
      <c r="R102" s="4" t="str">
        <f t="shared" si="13"/>
        <v/>
      </c>
      <c r="S102" s="4">
        <f t="shared" si="14"/>
        <v>32.427132817560299</v>
      </c>
      <c r="T102" s="6" t="str">
        <f t="shared" si="15"/>
        <v/>
      </c>
      <c r="U102" s="6" t="str">
        <f t="shared" si="16"/>
        <v/>
      </c>
      <c r="V102" s="6" t="str">
        <f t="shared" si="17"/>
        <v/>
      </c>
      <c r="W102" s="6" t="str">
        <f t="shared" si="18"/>
        <v>No</v>
      </c>
    </row>
    <row r="103" spans="1:23" x14ac:dyDescent="0.25">
      <c r="A103" s="3" t="s">
        <v>195</v>
      </c>
      <c r="B103" s="3" t="s">
        <v>197</v>
      </c>
      <c r="C103" s="3" t="str">
        <f t="shared" si="19"/>
        <v>TiO2-TiO</v>
      </c>
      <c r="D103" s="4">
        <v>-229.38373972343601</v>
      </c>
      <c r="E103" s="4">
        <v>-132.177672442757</v>
      </c>
      <c r="F103" s="4">
        <v>35.265065842304097</v>
      </c>
      <c r="G103" s="3" t="s">
        <v>2</v>
      </c>
      <c r="I103" s="5" t="s">
        <v>70</v>
      </c>
      <c r="J103" s="5" t="s">
        <v>71</v>
      </c>
      <c r="K103" s="3" t="str">
        <f t="shared" si="12"/>
        <v>Gd2O3-Gd</v>
      </c>
      <c r="L103" s="6">
        <v>-1441.85215613473</v>
      </c>
      <c r="M103" s="6">
        <v>-325.04319840398398</v>
      </c>
      <c r="N103" s="6">
        <v>94.885435212534404</v>
      </c>
      <c r="O103" s="5" t="s">
        <v>2</v>
      </c>
      <c r="Q103" s="3" t="s">
        <v>351</v>
      </c>
      <c r="R103" s="4">
        <f t="shared" si="13"/>
        <v>83.955522378057196</v>
      </c>
      <c r="S103" s="4">
        <f t="shared" si="14"/>
        <v>94.885435212534404</v>
      </c>
      <c r="T103" s="6">
        <f t="shared" si="15"/>
        <v>-10.929912834477207</v>
      </c>
      <c r="U103" s="6">
        <f t="shared" si="16"/>
        <v>10.929912834477207</v>
      </c>
      <c r="V103" s="6" t="str">
        <f t="shared" si="17"/>
        <v>No</v>
      </c>
      <c r="W103" s="6" t="str">
        <f t="shared" si="18"/>
        <v>No</v>
      </c>
    </row>
    <row r="104" spans="1:23" x14ac:dyDescent="0.25">
      <c r="A104" s="3" t="s">
        <v>195</v>
      </c>
      <c r="B104" s="3" t="s">
        <v>201</v>
      </c>
      <c r="C104" s="3" t="str">
        <f t="shared" si="19"/>
        <v>TiO2-Ti2O3</v>
      </c>
      <c r="D104" s="4">
        <v>-229.38373972343601</v>
      </c>
      <c r="E104" s="4">
        <v>-369.00387742281401</v>
      </c>
      <c r="F104" s="4">
        <v>27.822600585683499</v>
      </c>
      <c r="G104" s="3" t="s">
        <v>2</v>
      </c>
      <c r="I104" s="5" t="s">
        <v>72</v>
      </c>
      <c r="J104" s="5" t="s">
        <v>73</v>
      </c>
      <c r="K104" s="3" t="str">
        <f t="shared" si="12"/>
        <v>GeO2-Ge</v>
      </c>
      <c r="L104" s="6">
        <v>-479.06187986078999</v>
      </c>
      <c r="M104" s="6">
        <v>-106.59488272965299</v>
      </c>
      <c r="N104" s="6">
        <v>17.1970140025158</v>
      </c>
      <c r="O104" s="5" t="s">
        <v>12</v>
      </c>
      <c r="Q104" s="3" t="s">
        <v>352</v>
      </c>
      <c r="R104" s="4">
        <f t="shared" si="13"/>
        <v>7.6660443576878698</v>
      </c>
      <c r="S104" s="4">
        <f t="shared" si="14"/>
        <v>17.1970140025158</v>
      </c>
      <c r="T104" s="6">
        <f t="shared" si="15"/>
        <v>-9.5309696448279304</v>
      </c>
      <c r="U104" s="6">
        <f t="shared" si="16"/>
        <v>9.5309696448279304</v>
      </c>
      <c r="V104" s="6" t="str">
        <f t="shared" si="17"/>
        <v>Yes</v>
      </c>
      <c r="W104" s="6" t="str">
        <f t="shared" si="18"/>
        <v>Yes</v>
      </c>
    </row>
    <row r="105" spans="1:23" x14ac:dyDescent="0.25">
      <c r="A105" s="3" t="s">
        <v>195</v>
      </c>
      <c r="B105" s="3" t="s">
        <v>200</v>
      </c>
      <c r="C105" s="3" t="str">
        <f t="shared" si="19"/>
        <v>TiO2-Ti3O5</v>
      </c>
      <c r="D105" s="4">
        <v>-229.38373972343601</v>
      </c>
      <c r="E105" s="4">
        <v>-596.96878252757199</v>
      </c>
      <c r="F105" s="4">
        <v>29.2414352043624</v>
      </c>
      <c r="G105" s="3" t="s">
        <v>2</v>
      </c>
      <c r="I105" s="5" t="s">
        <v>74</v>
      </c>
      <c r="J105" s="5" t="s">
        <v>75</v>
      </c>
      <c r="K105" s="3" t="str">
        <f t="shared" si="12"/>
        <v>HfO2-Hf</v>
      </c>
      <c r="L105" s="6">
        <v>-736.56366438701195</v>
      </c>
      <c r="M105" s="6">
        <v>-229.53266160005501</v>
      </c>
      <c r="N105" s="6">
        <v>84.479016830425707</v>
      </c>
      <c r="O105" s="5" t="s">
        <v>2</v>
      </c>
      <c r="Q105" s="3" t="s">
        <v>353</v>
      </c>
      <c r="R105" s="4">
        <f t="shared" si="13"/>
        <v>75.420975942909195</v>
      </c>
      <c r="S105" s="4">
        <f t="shared" si="14"/>
        <v>84.479016830425707</v>
      </c>
      <c r="T105" s="6">
        <f t="shared" si="15"/>
        <v>-9.0580408875165119</v>
      </c>
      <c r="U105" s="6">
        <f t="shared" si="16"/>
        <v>9.0580408875165119</v>
      </c>
      <c r="V105" s="6" t="str">
        <f t="shared" si="17"/>
        <v>No</v>
      </c>
      <c r="W105" s="6" t="str">
        <f t="shared" si="18"/>
        <v>No</v>
      </c>
    </row>
    <row r="106" spans="1:23" x14ac:dyDescent="0.25">
      <c r="A106" s="3" t="s">
        <v>195</v>
      </c>
      <c r="B106" s="3" t="s">
        <v>244</v>
      </c>
      <c r="C106" s="3" t="str">
        <f t="shared" si="19"/>
        <v>TiO2-Ti4O7</v>
      </c>
      <c r="D106" s="4">
        <v>-229.38373972343601</v>
      </c>
      <c r="E106" s="4">
        <v>-827.86217901425096</v>
      </c>
      <c r="F106" s="4">
        <v>27.731778441120401</v>
      </c>
      <c r="G106" s="3" t="s">
        <v>2</v>
      </c>
      <c r="I106" s="5" t="s">
        <v>76</v>
      </c>
      <c r="J106" s="5" t="s">
        <v>77</v>
      </c>
      <c r="K106" s="3" t="str">
        <f t="shared" si="12"/>
        <v>HgO-Hg</v>
      </c>
      <c r="L106" s="6">
        <v>-150.63192608372299</v>
      </c>
      <c r="M106" s="6">
        <v>-7.0029454080354503</v>
      </c>
      <c r="N106" s="6">
        <v>-25.407503887364602</v>
      </c>
      <c r="O106" s="5" t="s">
        <v>2</v>
      </c>
      <c r="Q106" s="3" t="s">
        <v>354</v>
      </c>
      <c r="R106" s="4" t="str">
        <f t="shared" si="13"/>
        <v/>
      </c>
      <c r="S106" s="4">
        <f t="shared" si="14"/>
        <v>-25.407503887364602</v>
      </c>
      <c r="T106" s="6" t="str">
        <f t="shared" si="15"/>
        <v/>
      </c>
      <c r="U106" s="6" t="str">
        <f t="shared" si="16"/>
        <v/>
      </c>
      <c r="V106" s="6" t="str">
        <f t="shared" si="17"/>
        <v/>
      </c>
      <c r="W106" s="6" t="str">
        <f t="shared" si="18"/>
        <v>No</v>
      </c>
    </row>
    <row r="107" spans="1:23" x14ac:dyDescent="0.25">
      <c r="A107" s="3" t="s">
        <v>227</v>
      </c>
      <c r="B107" s="3" t="s">
        <v>228</v>
      </c>
      <c r="C107" s="3" t="str">
        <f t="shared" si="19"/>
        <v>ZnO-Zn</v>
      </c>
      <c r="D107" s="4">
        <v>-86.871646887631101</v>
      </c>
      <c r="E107" s="4">
        <v>-2.9666067741764199</v>
      </c>
      <c r="F107" s="4">
        <v>21.9640386750803</v>
      </c>
      <c r="G107" s="3" t="s">
        <v>2</v>
      </c>
      <c r="I107" s="5" t="s">
        <v>78</v>
      </c>
      <c r="J107" s="5" t="s">
        <v>79</v>
      </c>
      <c r="K107" s="3" t="str">
        <f t="shared" si="12"/>
        <v>Ho2O3-Ho</v>
      </c>
      <c r="L107" s="6">
        <v>-1019.7232193852</v>
      </c>
      <c r="M107" s="6">
        <v>-105.564156158237</v>
      </c>
      <c r="N107" s="6">
        <v>100.495151126525</v>
      </c>
      <c r="O107" s="5" t="s">
        <v>2</v>
      </c>
      <c r="Q107" s="3" t="s">
        <v>355</v>
      </c>
      <c r="R107" s="4">
        <f t="shared" si="13"/>
        <v>41.624884401028702</v>
      </c>
      <c r="S107" s="4">
        <f t="shared" si="14"/>
        <v>100.495151126525</v>
      </c>
      <c r="T107" s="6">
        <f t="shared" si="15"/>
        <v>-58.8702667254963</v>
      </c>
      <c r="U107" s="6">
        <f t="shared" si="16"/>
        <v>58.8702667254963</v>
      </c>
      <c r="V107" s="6" t="str">
        <f t="shared" si="17"/>
        <v>No</v>
      </c>
      <c r="W107" s="6" t="str">
        <f t="shared" si="18"/>
        <v>No</v>
      </c>
    </row>
    <row r="108" spans="1:23" x14ac:dyDescent="0.25">
      <c r="A108" s="3" t="s">
        <v>229</v>
      </c>
      <c r="B108" s="3" t="s">
        <v>231</v>
      </c>
      <c r="C108" s="3" t="str">
        <f t="shared" si="19"/>
        <v>ZrO2-Zr</v>
      </c>
      <c r="D108" s="4">
        <v>-265.88851438794001</v>
      </c>
      <c r="E108" s="4">
        <v>-2.7697878673455598</v>
      </c>
      <c r="F108" s="4">
        <v>69.618361821922804</v>
      </c>
      <c r="G108" s="3" t="s">
        <v>2</v>
      </c>
      <c r="I108" s="5" t="s">
        <v>80</v>
      </c>
      <c r="J108" s="5" t="s">
        <v>81</v>
      </c>
      <c r="K108" s="3" t="str">
        <f t="shared" si="12"/>
        <v>I2O5-I</v>
      </c>
      <c r="L108" s="6">
        <v>-763.62484863869201</v>
      </c>
      <c r="M108" s="6">
        <v>-35.027409358170097</v>
      </c>
      <c r="N108" s="6">
        <v>-30.3224785785821</v>
      </c>
      <c r="O108" s="5" t="s">
        <v>2</v>
      </c>
      <c r="Q108" s="3" t="s">
        <v>356</v>
      </c>
      <c r="R108" s="4" t="str">
        <f t="shared" si="13"/>
        <v/>
      </c>
      <c r="S108" s="4">
        <f t="shared" si="14"/>
        <v>-30.3224785785821</v>
      </c>
      <c r="T108" s="6" t="str">
        <f t="shared" si="15"/>
        <v/>
      </c>
      <c r="U108" s="6" t="str">
        <f t="shared" si="16"/>
        <v/>
      </c>
      <c r="V108" s="6" t="str">
        <f t="shared" si="17"/>
        <v/>
      </c>
      <c r="W108" s="6" t="str">
        <f t="shared" si="18"/>
        <v>No</v>
      </c>
    </row>
    <row r="109" spans="1:23" x14ac:dyDescent="0.25">
      <c r="I109" s="5" t="s">
        <v>82</v>
      </c>
      <c r="J109" s="5" t="s">
        <v>83</v>
      </c>
      <c r="K109" s="3" t="str">
        <f t="shared" si="12"/>
        <v>In2O3-In</v>
      </c>
      <c r="L109" s="6">
        <v>-700.471805020945</v>
      </c>
      <c r="M109" s="6">
        <v>-63.455401608076201</v>
      </c>
      <c r="N109" s="6">
        <v>22.150516038544801</v>
      </c>
      <c r="O109" s="5" t="s">
        <v>12</v>
      </c>
      <c r="Q109" s="3" t="s">
        <v>357</v>
      </c>
      <c r="R109" s="4" t="str">
        <f t="shared" si="13"/>
        <v/>
      </c>
      <c r="S109" s="4">
        <f t="shared" si="14"/>
        <v>22.150516038544801</v>
      </c>
      <c r="T109" s="6" t="str">
        <f t="shared" si="15"/>
        <v/>
      </c>
      <c r="U109" s="6" t="str">
        <f t="shared" si="16"/>
        <v/>
      </c>
      <c r="V109" s="6" t="str">
        <f t="shared" si="17"/>
        <v/>
      </c>
      <c r="W109" s="6" t="str">
        <f t="shared" si="18"/>
        <v>Yes</v>
      </c>
    </row>
    <row r="110" spans="1:23" x14ac:dyDescent="0.25">
      <c r="I110" s="5" t="s">
        <v>85</v>
      </c>
      <c r="J110" s="5" t="s">
        <v>86</v>
      </c>
      <c r="K110" s="7" t="str">
        <f t="shared" si="12"/>
        <v>IrO2-Ir</v>
      </c>
      <c r="L110" s="6">
        <v>-519.16452229208699</v>
      </c>
      <c r="M110" s="6">
        <v>-204.38823677229001</v>
      </c>
      <c r="N110" s="6">
        <v>-11.648341803154</v>
      </c>
      <c r="O110" s="5" t="s">
        <v>2</v>
      </c>
      <c r="Q110" s="3" t="s">
        <v>358</v>
      </c>
      <c r="R110" s="4">
        <f t="shared" si="13"/>
        <v>-32.118986557533503</v>
      </c>
      <c r="S110" s="4">
        <f t="shared" si="14"/>
        <v>-11.648341803154</v>
      </c>
      <c r="T110" s="6">
        <f t="shared" si="15"/>
        <v>-20.470644754379503</v>
      </c>
      <c r="U110" s="6">
        <f t="shared" si="16"/>
        <v>20.470644754379503</v>
      </c>
      <c r="V110" s="6" t="str">
        <f t="shared" si="17"/>
        <v>No</v>
      </c>
      <c r="W110" s="6" t="str">
        <f t="shared" si="18"/>
        <v>No</v>
      </c>
    </row>
    <row r="111" spans="1:23" x14ac:dyDescent="0.25">
      <c r="I111" s="5" t="s">
        <v>84</v>
      </c>
      <c r="J111" s="5" t="s">
        <v>85</v>
      </c>
      <c r="K111" s="3" t="str">
        <f t="shared" si="12"/>
        <v>IrO3-IrO2</v>
      </c>
      <c r="L111" s="6">
        <v>-637.62169586252605</v>
      </c>
      <c r="M111" s="6">
        <v>-519.16452229208699</v>
      </c>
      <c r="N111" s="6">
        <v>-50.579310992614097</v>
      </c>
      <c r="O111" s="5" t="s">
        <v>2</v>
      </c>
      <c r="Q111" s="3" t="s">
        <v>359</v>
      </c>
      <c r="R111" s="4" t="str">
        <f t="shared" si="13"/>
        <v/>
      </c>
      <c r="S111" s="4">
        <f t="shared" si="14"/>
        <v>-50.579310992614097</v>
      </c>
      <c r="T111" s="6" t="str">
        <f t="shared" si="15"/>
        <v/>
      </c>
      <c r="U111" s="6" t="str">
        <f t="shared" si="16"/>
        <v/>
      </c>
      <c r="V111" s="6" t="str">
        <f t="shared" si="17"/>
        <v/>
      </c>
      <c r="W111" s="6" t="str">
        <f t="shared" si="18"/>
        <v>No</v>
      </c>
    </row>
    <row r="112" spans="1:23" x14ac:dyDescent="0.25">
      <c r="I112" s="5" t="s">
        <v>84</v>
      </c>
      <c r="J112" s="5" t="s">
        <v>86</v>
      </c>
      <c r="K112" s="7" t="str">
        <f t="shared" si="12"/>
        <v>IrO3-Ir</v>
      </c>
      <c r="L112" s="6">
        <v>-637.62169586252605</v>
      </c>
      <c r="M112" s="6">
        <v>-204.38823677229001</v>
      </c>
      <c r="N112" s="6">
        <v>-24.625331532974101</v>
      </c>
      <c r="O112" s="5" t="s">
        <v>2</v>
      </c>
      <c r="Q112" s="3" t="s">
        <v>360</v>
      </c>
      <c r="R112" s="4" t="str">
        <f t="shared" si="13"/>
        <v/>
      </c>
      <c r="S112" s="4">
        <f t="shared" si="14"/>
        <v>-24.625331532974101</v>
      </c>
      <c r="T112" s="6" t="str">
        <f t="shared" si="15"/>
        <v/>
      </c>
      <c r="U112" s="6" t="str">
        <f t="shared" si="16"/>
        <v/>
      </c>
      <c r="V112" s="6" t="str">
        <f t="shared" si="17"/>
        <v/>
      </c>
      <c r="W112" s="6" t="str">
        <f t="shared" si="18"/>
        <v>No</v>
      </c>
    </row>
    <row r="113" spans="9:23" x14ac:dyDescent="0.25">
      <c r="I113" s="5" t="s">
        <v>88</v>
      </c>
      <c r="J113" s="5" t="s">
        <v>90</v>
      </c>
      <c r="K113" s="3" t="str">
        <f t="shared" si="12"/>
        <v>K2O-K</v>
      </c>
      <c r="L113" s="6">
        <v>-251.97459975735001</v>
      </c>
      <c r="M113" s="6">
        <v>-25.602141213505899</v>
      </c>
      <c r="N113" s="6">
        <v>31.733832767286199</v>
      </c>
      <c r="O113" s="5" t="s">
        <v>2</v>
      </c>
      <c r="Q113" s="3" t="s">
        <v>361</v>
      </c>
      <c r="R113" s="4" t="str">
        <f t="shared" si="13"/>
        <v/>
      </c>
      <c r="S113" s="4">
        <f t="shared" si="14"/>
        <v>31.733832767286199</v>
      </c>
      <c r="T113" s="6" t="str">
        <f t="shared" si="15"/>
        <v/>
      </c>
      <c r="U113" s="6" t="str">
        <f t="shared" si="16"/>
        <v/>
      </c>
      <c r="V113" s="6" t="str">
        <f t="shared" si="17"/>
        <v/>
      </c>
      <c r="W113" s="6" t="str">
        <f t="shared" si="18"/>
        <v>No</v>
      </c>
    </row>
    <row r="114" spans="9:23" x14ac:dyDescent="0.25">
      <c r="I114" s="5" t="s">
        <v>89</v>
      </c>
      <c r="J114" s="5" t="s">
        <v>88</v>
      </c>
      <c r="K114" s="3" t="str">
        <f t="shared" si="12"/>
        <v>K2O2-K2O</v>
      </c>
      <c r="L114" s="6">
        <v>-398.30894944850701</v>
      </c>
      <c r="M114" s="6">
        <v>-251.97459975735001</v>
      </c>
      <c r="N114" s="6">
        <v>-22.702134871896199</v>
      </c>
      <c r="O114" s="5" t="s">
        <v>2</v>
      </c>
      <c r="Q114" s="3" t="s">
        <v>362</v>
      </c>
      <c r="R114" s="4" t="str">
        <f t="shared" si="13"/>
        <v/>
      </c>
      <c r="S114" s="4">
        <f t="shared" si="14"/>
        <v>-22.702134871896199</v>
      </c>
      <c r="T114" s="6" t="str">
        <f t="shared" si="15"/>
        <v/>
      </c>
      <c r="U114" s="6" t="str">
        <f t="shared" si="16"/>
        <v/>
      </c>
      <c r="V114" s="6" t="str">
        <f t="shared" si="17"/>
        <v/>
      </c>
      <c r="W114" s="6" t="str">
        <f t="shared" si="18"/>
        <v>No</v>
      </c>
    </row>
    <row r="115" spans="9:23" x14ac:dyDescent="0.25">
      <c r="I115" s="5" t="s">
        <v>89</v>
      </c>
      <c r="J115" s="5" t="s">
        <v>90</v>
      </c>
      <c r="K115" s="3" t="str">
        <f t="shared" si="12"/>
        <v>K2O2-K</v>
      </c>
      <c r="L115" s="6">
        <v>-398.30894944850701</v>
      </c>
      <c r="M115" s="6">
        <v>-25.602141213505899</v>
      </c>
      <c r="N115" s="6">
        <v>4.5158489476949599</v>
      </c>
      <c r="O115" s="5" t="s">
        <v>12</v>
      </c>
      <c r="Q115" s="3" t="s">
        <v>363</v>
      </c>
      <c r="R115" s="4" t="str">
        <f t="shared" si="13"/>
        <v/>
      </c>
      <c r="S115" s="4">
        <f t="shared" si="14"/>
        <v>4.5158489476949599</v>
      </c>
      <c r="T115" s="6" t="str">
        <f t="shared" si="15"/>
        <v/>
      </c>
      <c r="U115" s="6" t="str">
        <f t="shared" si="16"/>
        <v/>
      </c>
      <c r="V115" s="6" t="str">
        <f t="shared" si="17"/>
        <v/>
      </c>
      <c r="W115" s="6" t="str">
        <f t="shared" si="18"/>
        <v>Yes</v>
      </c>
    </row>
    <row r="116" spans="9:23" x14ac:dyDescent="0.25">
      <c r="I116" s="5" t="s">
        <v>87</v>
      </c>
      <c r="J116" s="5" t="s">
        <v>88</v>
      </c>
      <c r="K116" s="3" t="str">
        <f t="shared" si="12"/>
        <v>KO2-K2O</v>
      </c>
      <c r="L116" s="6">
        <v>-320.876480474343</v>
      </c>
      <c r="M116" s="6">
        <v>-251.97459975735001</v>
      </c>
      <c r="N116" s="6">
        <v>-39.110364165940403</v>
      </c>
      <c r="O116" s="5" t="s">
        <v>2</v>
      </c>
      <c r="Q116" s="3" t="s">
        <v>364</v>
      </c>
      <c r="R116" s="4" t="str">
        <f t="shared" si="13"/>
        <v/>
      </c>
      <c r="S116" s="4">
        <f t="shared" si="14"/>
        <v>-39.110364165940403</v>
      </c>
      <c r="T116" s="6" t="str">
        <f t="shared" si="15"/>
        <v/>
      </c>
      <c r="U116" s="6" t="str">
        <f t="shared" si="16"/>
        <v/>
      </c>
      <c r="V116" s="6" t="str">
        <f t="shared" si="17"/>
        <v/>
      </c>
      <c r="W116" s="6" t="str">
        <f t="shared" si="18"/>
        <v>No</v>
      </c>
    </row>
    <row r="117" spans="9:23" x14ac:dyDescent="0.25">
      <c r="I117" s="5" t="s">
        <v>87</v>
      </c>
      <c r="J117" s="5" t="s">
        <v>89</v>
      </c>
      <c r="K117" s="3" t="str">
        <f t="shared" si="12"/>
        <v>KO2-K2O2</v>
      </c>
      <c r="L117" s="6">
        <v>-320.876480474343</v>
      </c>
      <c r="M117" s="6">
        <v>-398.30894944850701</v>
      </c>
      <c r="N117" s="6">
        <v>-47.314478812962498</v>
      </c>
      <c r="O117" s="5" t="s">
        <v>2</v>
      </c>
      <c r="Q117" s="3" t="s">
        <v>365</v>
      </c>
      <c r="R117" s="4" t="str">
        <f t="shared" si="13"/>
        <v/>
      </c>
      <c r="S117" s="4">
        <f t="shared" si="14"/>
        <v>-47.314478812962498</v>
      </c>
      <c r="T117" s="6" t="str">
        <f t="shared" si="15"/>
        <v/>
      </c>
      <c r="U117" s="6" t="str">
        <f t="shared" si="16"/>
        <v/>
      </c>
      <c r="V117" s="6" t="str">
        <f t="shared" si="17"/>
        <v/>
      </c>
      <c r="W117" s="6" t="str">
        <f t="shared" si="18"/>
        <v>No</v>
      </c>
    </row>
    <row r="118" spans="9:23" x14ac:dyDescent="0.25">
      <c r="I118" s="5" t="s">
        <v>87</v>
      </c>
      <c r="J118" s="5" t="s">
        <v>90</v>
      </c>
      <c r="K118" s="3" t="str">
        <f t="shared" si="12"/>
        <v>KO2-K</v>
      </c>
      <c r="L118" s="6">
        <v>-320.876480474343</v>
      </c>
      <c r="M118" s="6">
        <v>-25.602141213505899</v>
      </c>
      <c r="N118" s="6">
        <v>-21.3993149326338</v>
      </c>
      <c r="O118" s="5" t="s">
        <v>2</v>
      </c>
      <c r="Q118" s="3" t="s">
        <v>366</v>
      </c>
      <c r="R118" s="4" t="str">
        <f t="shared" si="13"/>
        <v/>
      </c>
      <c r="S118" s="4">
        <f t="shared" si="14"/>
        <v>-21.3993149326338</v>
      </c>
      <c r="T118" s="6" t="str">
        <f t="shared" si="15"/>
        <v/>
      </c>
      <c r="U118" s="6" t="str">
        <f t="shared" si="16"/>
        <v/>
      </c>
      <c r="V118" s="6" t="str">
        <f t="shared" si="17"/>
        <v/>
      </c>
      <c r="W118" s="6" t="str">
        <f t="shared" si="18"/>
        <v>No</v>
      </c>
    </row>
    <row r="119" spans="9:23" x14ac:dyDescent="0.25">
      <c r="I119" s="5" t="s">
        <v>91</v>
      </c>
      <c r="J119" s="5" t="s">
        <v>92</v>
      </c>
      <c r="K119" s="3" t="str">
        <f t="shared" si="12"/>
        <v>La2O3-La</v>
      </c>
      <c r="L119" s="6">
        <v>-1017.6098840324</v>
      </c>
      <c r="M119" s="6">
        <v>-114.092438539409</v>
      </c>
      <c r="N119" s="6">
        <v>94.105184421476196</v>
      </c>
      <c r="O119" s="5" t="s">
        <v>2</v>
      </c>
      <c r="Q119" s="3" t="s">
        <v>367</v>
      </c>
      <c r="R119" s="4">
        <f t="shared" si="13"/>
        <v>81.281712929213995</v>
      </c>
      <c r="S119" s="4">
        <f t="shared" si="14"/>
        <v>94.105184421476196</v>
      </c>
      <c r="T119" s="6">
        <f t="shared" si="15"/>
        <v>-12.8234714922622</v>
      </c>
      <c r="U119" s="6">
        <f t="shared" si="16"/>
        <v>12.8234714922622</v>
      </c>
      <c r="V119" s="6" t="str">
        <f t="shared" si="17"/>
        <v>No</v>
      </c>
      <c r="W119" s="6" t="str">
        <f t="shared" si="18"/>
        <v>No</v>
      </c>
    </row>
    <row r="120" spans="9:23" x14ac:dyDescent="0.25">
      <c r="I120" s="5" t="s">
        <v>94</v>
      </c>
      <c r="J120" s="5" t="s">
        <v>95</v>
      </c>
      <c r="K120" s="3" t="str">
        <f t="shared" si="12"/>
        <v>Li2O-Li</v>
      </c>
      <c r="L120" s="6">
        <v>-345.09740196463099</v>
      </c>
      <c r="M120" s="6">
        <v>-43.996114055092598</v>
      </c>
      <c r="N120" s="6">
        <v>88.068689291393596</v>
      </c>
      <c r="O120" s="5" t="s">
        <v>2</v>
      </c>
      <c r="Q120" s="3" t="s">
        <v>368</v>
      </c>
      <c r="R120" s="4" t="str">
        <f t="shared" si="13"/>
        <v/>
      </c>
      <c r="S120" s="4">
        <f t="shared" si="14"/>
        <v>88.068689291393596</v>
      </c>
      <c r="T120" s="6" t="str">
        <f t="shared" si="15"/>
        <v/>
      </c>
      <c r="U120" s="6" t="str">
        <f t="shared" si="16"/>
        <v/>
      </c>
      <c r="V120" s="6" t="str">
        <f t="shared" si="17"/>
        <v/>
      </c>
      <c r="W120" s="6" t="str">
        <f t="shared" si="18"/>
        <v>No</v>
      </c>
    </row>
    <row r="121" spans="9:23" x14ac:dyDescent="0.25">
      <c r="I121" s="5" t="s">
        <v>93</v>
      </c>
      <c r="J121" s="5" t="s">
        <v>94</v>
      </c>
      <c r="K121" s="3" t="str">
        <f t="shared" si="12"/>
        <v>Li2O2-Li2O</v>
      </c>
      <c r="L121" s="6">
        <v>-467.838028437145</v>
      </c>
      <c r="M121" s="6">
        <v>-345.09740196463099</v>
      </c>
      <c r="N121" s="6">
        <v>-46.295858090539198</v>
      </c>
      <c r="O121" s="5" t="s">
        <v>2</v>
      </c>
      <c r="Q121" s="3" t="s">
        <v>369</v>
      </c>
      <c r="R121" s="4" t="str">
        <f t="shared" si="13"/>
        <v/>
      </c>
      <c r="S121" s="4">
        <f t="shared" si="14"/>
        <v>-46.295858090539198</v>
      </c>
      <c r="T121" s="6" t="str">
        <f t="shared" si="15"/>
        <v/>
      </c>
      <c r="U121" s="6" t="str">
        <f t="shared" si="16"/>
        <v/>
      </c>
      <c r="V121" s="6" t="str">
        <f t="shared" si="17"/>
        <v/>
      </c>
      <c r="W121" s="6" t="str">
        <f t="shared" si="18"/>
        <v>No</v>
      </c>
    </row>
    <row r="122" spans="9:23" x14ac:dyDescent="0.25">
      <c r="I122" s="5" t="s">
        <v>93</v>
      </c>
      <c r="J122" s="5" t="s">
        <v>95</v>
      </c>
      <c r="K122" s="3" t="str">
        <f t="shared" si="12"/>
        <v>Li2O2-Li</v>
      </c>
      <c r="L122" s="6">
        <v>-467.838028437145</v>
      </c>
      <c r="M122" s="6">
        <v>-43.996114055092598</v>
      </c>
      <c r="N122" s="6">
        <v>20.886415600427199</v>
      </c>
      <c r="O122" s="5" t="s">
        <v>12</v>
      </c>
      <c r="Q122" s="3" t="s">
        <v>370</v>
      </c>
      <c r="R122" s="4" t="str">
        <f t="shared" si="13"/>
        <v/>
      </c>
      <c r="S122" s="4">
        <f t="shared" si="14"/>
        <v>20.886415600427199</v>
      </c>
      <c r="T122" s="6" t="str">
        <f t="shared" si="15"/>
        <v/>
      </c>
      <c r="U122" s="6" t="str">
        <f t="shared" si="16"/>
        <v/>
      </c>
      <c r="V122" s="6" t="str">
        <f t="shared" si="17"/>
        <v/>
      </c>
      <c r="W122" s="6" t="str">
        <f t="shared" si="18"/>
        <v>Yes</v>
      </c>
    </row>
    <row r="123" spans="9:23" x14ac:dyDescent="0.25">
      <c r="I123" s="5" t="s">
        <v>96</v>
      </c>
      <c r="J123" s="5" t="s">
        <v>97</v>
      </c>
      <c r="K123" s="3" t="str">
        <f t="shared" si="12"/>
        <v>Lu2O3-Lu</v>
      </c>
      <c r="L123" s="6">
        <v>-1027.2879338334201</v>
      </c>
      <c r="M123" s="6">
        <v>-104.36048888691801</v>
      </c>
      <c r="N123" s="6">
        <v>103.81916745681001</v>
      </c>
      <c r="O123" s="5" t="s">
        <v>2</v>
      </c>
      <c r="Q123" s="3" t="s">
        <v>371</v>
      </c>
      <c r="R123" s="4">
        <f t="shared" si="13"/>
        <v>87.883197989115004</v>
      </c>
      <c r="S123" s="4">
        <f t="shared" si="14"/>
        <v>103.81916745681001</v>
      </c>
      <c r="T123" s="6">
        <f t="shared" si="15"/>
        <v>-15.935969467695003</v>
      </c>
      <c r="U123" s="6">
        <f t="shared" si="16"/>
        <v>15.935969467695003</v>
      </c>
      <c r="V123" s="6" t="str">
        <f t="shared" si="17"/>
        <v>No</v>
      </c>
      <c r="W123" s="6" t="str">
        <f t="shared" si="18"/>
        <v>No</v>
      </c>
    </row>
    <row r="124" spans="9:23" x14ac:dyDescent="0.25">
      <c r="I124" s="5" t="s">
        <v>98</v>
      </c>
      <c r="J124" s="5" t="s">
        <v>99</v>
      </c>
      <c r="K124" s="3" t="str">
        <f t="shared" si="12"/>
        <v>MgO-Mg</v>
      </c>
      <c r="L124" s="6">
        <v>-292.16140666259997</v>
      </c>
      <c r="M124" s="6">
        <v>-36.993937272390099</v>
      </c>
      <c r="N124" s="6">
        <v>86.130984827157206</v>
      </c>
      <c r="O124" s="5" t="s">
        <v>2</v>
      </c>
      <c r="Q124" s="3" t="s">
        <v>372</v>
      </c>
      <c r="R124" s="4">
        <f t="shared" si="13"/>
        <v>81.349091188164493</v>
      </c>
      <c r="S124" s="4">
        <f t="shared" si="14"/>
        <v>86.130984827157206</v>
      </c>
      <c r="T124" s="6">
        <f t="shared" si="15"/>
        <v>-4.7818936389927131</v>
      </c>
      <c r="U124" s="6">
        <f t="shared" si="16"/>
        <v>4.7818936389927131</v>
      </c>
      <c r="V124" s="6" t="str">
        <f t="shared" si="17"/>
        <v>No</v>
      </c>
      <c r="W124" s="6" t="str">
        <f t="shared" si="18"/>
        <v>No</v>
      </c>
    </row>
    <row r="125" spans="9:23" x14ac:dyDescent="0.25">
      <c r="I125" s="5" t="s">
        <v>103</v>
      </c>
      <c r="J125" s="5" t="s">
        <v>101</v>
      </c>
      <c r="K125" s="3" t="str">
        <f t="shared" si="12"/>
        <v>Mn2O3-Mn3O4</v>
      </c>
      <c r="L125" s="6">
        <v>-997.64171846995896</v>
      </c>
      <c r="M125" s="6">
        <v>-1421.8930699590301</v>
      </c>
      <c r="N125" s="6">
        <v>-19.897469071234099</v>
      </c>
      <c r="O125" s="5" t="s">
        <v>2</v>
      </c>
      <c r="Q125" s="3" t="s">
        <v>373</v>
      </c>
      <c r="R125" s="4">
        <f t="shared" si="13"/>
        <v>-36.257409742273097</v>
      </c>
      <c r="S125" s="4">
        <f t="shared" si="14"/>
        <v>-19.897469071234099</v>
      </c>
      <c r="T125" s="6">
        <f t="shared" si="15"/>
        <v>-16.359940671038999</v>
      </c>
      <c r="U125" s="6">
        <f t="shared" si="16"/>
        <v>16.359940671038999</v>
      </c>
      <c r="V125" s="6" t="str">
        <f t="shared" si="17"/>
        <v>No</v>
      </c>
      <c r="W125" s="6" t="str">
        <f t="shared" si="18"/>
        <v>No</v>
      </c>
    </row>
    <row r="126" spans="9:23" x14ac:dyDescent="0.25">
      <c r="I126" s="5" t="s">
        <v>103</v>
      </c>
      <c r="J126" s="5" t="s">
        <v>102</v>
      </c>
      <c r="K126" s="3" t="str">
        <f t="shared" si="12"/>
        <v>Mn2O3-MnO</v>
      </c>
      <c r="L126" s="6">
        <v>-997.64171846995896</v>
      </c>
      <c r="M126" s="6">
        <v>-417.264403095776</v>
      </c>
      <c r="N126" s="6">
        <v>-5.9235722846448997</v>
      </c>
      <c r="O126" s="5" t="s">
        <v>2</v>
      </c>
      <c r="Q126" s="3" t="s">
        <v>374</v>
      </c>
      <c r="R126" s="4">
        <f t="shared" si="13"/>
        <v>-17.509786035606599</v>
      </c>
      <c r="S126" s="4">
        <f t="shared" si="14"/>
        <v>-5.9235722846448997</v>
      </c>
      <c r="T126" s="6">
        <f t="shared" si="15"/>
        <v>-11.586213750961699</v>
      </c>
      <c r="U126" s="6">
        <f t="shared" si="16"/>
        <v>11.586213750961699</v>
      </c>
      <c r="V126" s="6" t="str">
        <f t="shared" si="17"/>
        <v>No</v>
      </c>
      <c r="W126" s="6" t="str">
        <f t="shared" si="18"/>
        <v>No</v>
      </c>
    </row>
    <row r="127" spans="9:23" x14ac:dyDescent="0.25">
      <c r="I127" s="5" t="s">
        <v>103</v>
      </c>
      <c r="J127" s="5" t="s">
        <v>104</v>
      </c>
      <c r="K127" s="3" t="str">
        <f t="shared" si="12"/>
        <v>Mn2O3-Mn</v>
      </c>
      <c r="L127" s="6">
        <v>-997.64171846995896</v>
      </c>
      <c r="M127" s="6">
        <v>-211.20090765395099</v>
      </c>
      <c r="N127" s="6">
        <v>22.710149824299801</v>
      </c>
      <c r="O127" s="5" t="s">
        <v>12</v>
      </c>
      <c r="Q127" s="3" t="s">
        <v>375</v>
      </c>
      <c r="R127" s="4">
        <f t="shared" si="13"/>
        <v>15.565444845191401</v>
      </c>
      <c r="S127" s="4">
        <f t="shared" si="14"/>
        <v>22.710149824299801</v>
      </c>
      <c r="T127" s="6">
        <f t="shared" si="15"/>
        <v>-7.1447049791084005</v>
      </c>
      <c r="U127" s="6">
        <f t="shared" si="16"/>
        <v>7.1447049791084005</v>
      </c>
      <c r="V127" s="6" t="str">
        <f t="shared" si="17"/>
        <v>Yes</v>
      </c>
      <c r="W127" s="6" t="str">
        <f t="shared" si="18"/>
        <v>Yes</v>
      </c>
    </row>
    <row r="128" spans="9:23" x14ac:dyDescent="0.25">
      <c r="I128" s="5" t="s">
        <v>101</v>
      </c>
      <c r="J128" s="5" t="s">
        <v>102</v>
      </c>
      <c r="K128" s="3" t="str">
        <f t="shared" si="12"/>
        <v>Mn3O4-MnO</v>
      </c>
      <c r="L128" s="6">
        <v>-1421.8930699590301</v>
      </c>
      <c r="M128" s="6">
        <v>-417.264403095776</v>
      </c>
      <c r="N128" s="6">
        <v>1.06337610864946</v>
      </c>
      <c r="O128" s="5" t="s">
        <v>12</v>
      </c>
      <c r="Q128" s="3" t="s">
        <v>376</v>
      </c>
      <c r="R128" s="4">
        <f t="shared" si="13"/>
        <v>-8.1359741822734097</v>
      </c>
      <c r="S128" s="4">
        <f t="shared" si="14"/>
        <v>1.06337610864946</v>
      </c>
      <c r="T128" s="6">
        <f t="shared" si="15"/>
        <v>-9.1993502909228688</v>
      </c>
      <c r="U128" s="6">
        <f t="shared" si="16"/>
        <v>9.1993502909228688</v>
      </c>
      <c r="V128" s="6" t="str">
        <f t="shared" si="17"/>
        <v>No</v>
      </c>
      <c r="W128" s="6" t="str">
        <f t="shared" si="18"/>
        <v>Yes</v>
      </c>
    </row>
    <row r="129" spans="9:23" x14ac:dyDescent="0.25">
      <c r="I129" s="5" t="s">
        <v>101</v>
      </c>
      <c r="J129" s="5" t="s">
        <v>104</v>
      </c>
      <c r="K129" s="3" t="str">
        <f t="shared" si="12"/>
        <v>Mn3O4-Mn</v>
      </c>
      <c r="L129" s="6">
        <v>-1421.8930699590301</v>
      </c>
      <c r="M129" s="6">
        <v>-211.20090765395099</v>
      </c>
      <c r="N129" s="6">
        <v>28.0361021862416</v>
      </c>
      <c r="O129" s="5" t="s">
        <v>2</v>
      </c>
      <c r="Q129" s="3" t="s">
        <v>377</v>
      </c>
      <c r="R129" s="4">
        <f t="shared" si="13"/>
        <v>22.043301668624501</v>
      </c>
      <c r="S129" s="4">
        <f t="shared" si="14"/>
        <v>28.0361021862416</v>
      </c>
      <c r="T129" s="6">
        <f t="shared" si="15"/>
        <v>-5.9928005176170984</v>
      </c>
      <c r="U129" s="6">
        <f t="shared" si="16"/>
        <v>5.9928005176170984</v>
      </c>
      <c r="V129" s="6" t="str">
        <f t="shared" si="17"/>
        <v>No</v>
      </c>
      <c r="W129" s="6" t="str">
        <f t="shared" si="18"/>
        <v>No</v>
      </c>
    </row>
    <row r="130" spans="9:23" x14ac:dyDescent="0.25">
      <c r="I130" s="5" t="s">
        <v>102</v>
      </c>
      <c r="J130" s="5" t="s">
        <v>104</v>
      </c>
      <c r="K130" s="3" t="str">
        <f t="shared" si="12"/>
        <v>MnO-Mn</v>
      </c>
      <c r="L130" s="6">
        <v>-417.264403095776</v>
      </c>
      <c r="M130" s="6">
        <v>-211.20090765395099</v>
      </c>
      <c r="N130" s="6">
        <v>37.027010878772302</v>
      </c>
      <c r="O130" s="5" t="s">
        <v>2</v>
      </c>
      <c r="Q130" s="3" t="s">
        <v>378</v>
      </c>
      <c r="R130" s="4">
        <f t="shared" si="13"/>
        <v>32.103060285590402</v>
      </c>
      <c r="S130" s="4">
        <f t="shared" si="14"/>
        <v>37.027010878772302</v>
      </c>
      <c r="T130" s="6">
        <f t="shared" si="15"/>
        <v>-4.9239505931818996</v>
      </c>
      <c r="U130" s="6">
        <f t="shared" si="16"/>
        <v>4.9239505931818996</v>
      </c>
      <c r="V130" s="6" t="str">
        <f t="shared" si="17"/>
        <v>No</v>
      </c>
      <c r="W130" s="6" t="str">
        <f t="shared" si="18"/>
        <v>No</v>
      </c>
    </row>
    <row r="131" spans="9:23" x14ac:dyDescent="0.25">
      <c r="I131" s="5" t="s">
        <v>100</v>
      </c>
      <c r="J131" s="5" t="s">
        <v>101</v>
      </c>
      <c r="K131" s="3" t="str">
        <f t="shared" ref="K131:K194" si="20">CONCATENATE(I131,"-",J131)</f>
        <v>MnO2-Mn3O4</v>
      </c>
      <c r="L131" s="6">
        <v>-564.049551544677</v>
      </c>
      <c r="M131" s="6">
        <v>-1421.8930699590301</v>
      </c>
      <c r="N131" s="6">
        <v>-33.908692225552002</v>
      </c>
      <c r="O131" s="5" t="s">
        <v>2</v>
      </c>
      <c r="Q131" s="3" t="s">
        <v>379</v>
      </c>
      <c r="R131" s="4">
        <f t="shared" si="13"/>
        <v>-41.225676689215597</v>
      </c>
      <c r="S131" s="4">
        <f t="shared" si="14"/>
        <v>-33.908692225552002</v>
      </c>
      <c r="T131" s="6">
        <f t="shared" si="15"/>
        <v>-7.3169844636635943</v>
      </c>
      <c r="U131" s="6">
        <f t="shared" si="16"/>
        <v>7.3169844636635943</v>
      </c>
      <c r="V131" s="6" t="str">
        <f t="shared" si="17"/>
        <v>No</v>
      </c>
      <c r="W131" s="6" t="str">
        <f t="shared" si="18"/>
        <v>No</v>
      </c>
    </row>
    <row r="132" spans="9:23" x14ac:dyDescent="0.25">
      <c r="I132" s="5" t="s">
        <v>100</v>
      </c>
      <c r="J132" s="5" t="s">
        <v>102</v>
      </c>
      <c r="K132" s="3" t="str">
        <f t="shared" si="20"/>
        <v>MnO2-MnO</v>
      </c>
      <c r="L132" s="6">
        <v>-564.049551544677</v>
      </c>
      <c r="M132" s="6">
        <v>-417.264403095776</v>
      </c>
      <c r="N132" s="6">
        <v>-22.2513361141514</v>
      </c>
      <c r="O132" s="5" t="s">
        <v>2</v>
      </c>
      <c r="Q132" s="3" t="s">
        <v>380</v>
      </c>
      <c r="R132" s="4">
        <f t="shared" ref="R132:R195" si="21">IFERROR(VLOOKUP(Q132,$C$3:$G$108,4,FALSE),"")</f>
        <v>-30.1957758535682</v>
      </c>
      <c r="S132" s="4">
        <f t="shared" ref="S132:S195" si="22">IFERROR(VLOOKUP(Q132,$K$3:$O$299,4,FALSE),"")</f>
        <v>-22.2513361141514</v>
      </c>
      <c r="T132" s="6">
        <f t="shared" ref="T132:T195" si="23">IF(OR(R132="",S132=""),"",R132-S132)</f>
        <v>-7.9444397394168007</v>
      </c>
      <c r="U132" s="6">
        <f t="shared" ref="U132:U195" si="24">IF(T132="","",ABS(T132))</f>
        <v>7.9444397394168007</v>
      </c>
      <c r="V132" s="6" t="str">
        <f t="shared" ref="V132:V195" si="25">IFERROR(VLOOKUP(Q132,$C$3:$G$108,5,FALSE),"")</f>
        <v>No</v>
      </c>
      <c r="W132" s="6" t="str">
        <f t="shared" ref="W132:W195" si="26">IFERROR(VLOOKUP(Q132,$K$3:$O$299,5,FALSE),"")</f>
        <v>No</v>
      </c>
    </row>
    <row r="133" spans="9:23" x14ac:dyDescent="0.25">
      <c r="I133" s="5" t="s">
        <v>100</v>
      </c>
      <c r="J133" s="5" t="s">
        <v>103</v>
      </c>
      <c r="K133" s="3" t="str">
        <f t="shared" si="20"/>
        <v>MnO2-Mn2O3</v>
      </c>
      <c r="L133" s="6">
        <v>-564.049551544677</v>
      </c>
      <c r="M133" s="6">
        <v>-997.64171846995896</v>
      </c>
      <c r="N133" s="6">
        <v>-38.579099943657901</v>
      </c>
      <c r="O133" s="5" t="s">
        <v>2</v>
      </c>
      <c r="Q133" s="3" t="s">
        <v>381</v>
      </c>
      <c r="R133" s="4">
        <f t="shared" si="21"/>
        <v>-42.881765671529799</v>
      </c>
      <c r="S133" s="4">
        <f t="shared" si="22"/>
        <v>-38.579099943657901</v>
      </c>
      <c r="T133" s="6">
        <f t="shared" si="23"/>
        <v>-4.3026657278718972</v>
      </c>
      <c r="U133" s="6">
        <f t="shared" si="24"/>
        <v>4.3026657278718972</v>
      </c>
      <c r="V133" s="6" t="str">
        <f t="shared" si="25"/>
        <v>No</v>
      </c>
      <c r="W133" s="6" t="str">
        <f t="shared" si="26"/>
        <v>No</v>
      </c>
    </row>
    <row r="134" spans="9:23" x14ac:dyDescent="0.25">
      <c r="I134" s="5" t="s">
        <v>100</v>
      </c>
      <c r="J134" s="5" t="s">
        <v>104</v>
      </c>
      <c r="K134" s="3" t="str">
        <f t="shared" si="20"/>
        <v>MnO2-Mn</v>
      </c>
      <c r="L134" s="6">
        <v>-564.049551544677</v>
      </c>
      <c r="M134" s="6">
        <v>-211.20090765395099</v>
      </c>
      <c r="N134" s="6">
        <v>7.3878373823104297</v>
      </c>
      <c r="O134" s="5" t="s">
        <v>12</v>
      </c>
      <c r="Q134" s="3" t="s">
        <v>382</v>
      </c>
      <c r="R134" s="4">
        <f t="shared" si="21"/>
        <v>0.95364221601111698</v>
      </c>
      <c r="S134" s="4">
        <f t="shared" si="22"/>
        <v>7.3878373823104297</v>
      </c>
      <c r="T134" s="6">
        <f t="shared" si="23"/>
        <v>-6.4341951662993129</v>
      </c>
      <c r="U134" s="6">
        <f t="shared" si="24"/>
        <v>6.4341951662993129</v>
      </c>
      <c r="V134" s="6" t="str">
        <f t="shared" si="25"/>
        <v>Yes</v>
      </c>
      <c r="W134" s="6" t="str">
        <f t="shared" si="26"/>
        <v>Yes</v>
      </c>
    </row>
    <row r="135" spans="9:23" x14ac:dyDescent="0.25">
      <c r="I135" s="5" t="s">
        <v>105</v>
      </c>
      <c r="J135" s="5" t="s">
        <v>106</v>
      </c>
      <c r="K135" s="3" t="str">
        <f t="shared" si="20"/>
        <v>Mo8O23-MoO2</v>
      </c>
      <c r="L135" s="6">
        <v>-6078.8973073535799</v>
      </c>
      <c r="M135" s="6">
        <v>-626.82760207813601</v>
      </c>
      <c r="N135" s="6">
        <v>-16.996985887554501</v>
      </c>
      <c r="O135" s="5" t="s">
        <v>2</v>
      </c>
      <c r="Q135" s="3" t="s">
        <v>383</v>
      </c>
      <c r="R135" s="4" t="str">
        <f t="shared" si="21"/>
        <v/>
      </c>
      <c r="S135" s="4">
        <f t="shared" si="22"/>
        <v>-16.996985887554501</v>
      </c>
      <c r="T135" s="6" t="str">
        <f t="shared" si="23"/>
        <v/>
      </c>
      <c r="U135" s="6" t="str">
        <f t="shared" si="24"/>
        <v/>
      </c>
      <c r="V135" s="6" t="str">
        <f t="shared" si="25"/>
        <v/>
      </c>
      <c r="W135" s="6" t="str">
        <f t="shared" si="26"/>
        <v>No</v>
      </c>
    </row>
    <row r="136" spans="9:23" x14ac:dyDescent="0.25">
      <c r="I136" s="5" t="s">
        <v>105</v>
      </c>
      <c r="J136" s="5" t="s">
        <v>108</v>
      </c>
      <c r="K136" s="3" t="str">
        <f t="shared" si="20"/>
        <v>Mo8O23-Mo</v>
      </c>
      <c r="L136" s="6">
        <v>-6078.8973073535799</v>
      </c>
      <c r="M136" s="6">
        <v>-250.47116860620099</v>
      </c>
      <c r="N136" s="6">
        <v>8.1429918936415504</v>
      </c>
      <c r="O136" s="5" t="s">
        <v>12</v>
      </c>
      <c r="Q136" s="3" t="s">
        <v>384</v>
      </c>
      <c r="R136" s="4" t="str">
        <f t="shared" si="21"/>
        <v/>
      </c>
      <c r="S136" s="4">
        <f t="shared" si="22"/>
        <v>8.1429918936415504</v>
      </c>
      <c r="T136" s="6" t="str">
        <f t="shared" si="23"/>
        <v/>
      </c>
      <c r="U136" s="6" t="str">
        <f t="shared" si="24"/>
        <v/>
      </c>
      <c r="V136" s="6" t="str">
        <f t="shared" si="25"/>
        <v/>
      </c>
      <c r="W136" s="6" t="str">
        <f t="shared" si="26"/>
        <v>Yes</v>
      </c>
    </row>
    <row r="137" spans="9:23" x14ac:dyDescent="0.25">
      <c r="I137" s="5" t="s">
        <v>106</v>
      </c>
      <c r="J137" s="5" t="s">
        <v>108</v>
      </c>
      <c r="K137" s="3" t="str">
        <f t="shared" si="20"/>
        <v>MoO2-Mo</v>
      </c>
      <c r="L137" s="6">
        <v>-626.82760207813601</v>
      </c>
      <c r="M137" s="6">
        <v>-250.47116860620099</v>
      </c>
      <c r="N137" s="6">
        <v>19.1417321729148</v>
      </c>
      <c r="O137" s="5" t="s">
        <v>12</v>
      </c>
      <c r="Q137" s="3" t="s">
        <v>385</v>
      </c>
      <c r="R137" s="4">
        <f t="shared" si="21"/>
        <v>9.0690239870030709</v>
      </c>
      <c r="S137" s="4">
        <f t="shared" si="22"/>
        <v>19.1417321729148</v>
      </c>
      <c r="T137" s="6">
        <f t="shared" si="23"/>
        <v>-10.072708185911729</v>
      </c>
      <c r="U137" s="6">
        <f t="shared" si="24"/>
        <v>10.072708185911729</v>
      </c>
      <c r="V137" s="6" t="str">
        <f t="shared" si="25"/>
        <v>Yes</v>
      </c>
      <c r="W137" s="6" t="str">
        <f t="shared" si="26"/>
        <v>Yes</v>
      </c>
    </row>
    <row r="138" spans="9:23" x14ac:dyDescent="0.25">
      <c r="I138" s="5" t="s">
        <v>107</v>
      </c>
      <c r="J138" s="5" t="s">
        <v>105</v>
      </c>
      <c r="K138" s="3" t="str">
        <f t="shared" si="20"/>
        <v>MoO3-Mo8O23</v>
      </c>
      <c r="L138" s="6">
        <v>-778.27811414139705</v>
      </c>
      <c r="M138" s="6">
        <v>-6078.8973073535799</v>
      </c>
      <c r="N138" s="6">
        <v>-21.708878785457902</v>
      </c>
      <c r="O138" s="5" t="s">
        <v>2</v>
      </c>
      <c r="Q138" s="3" t="s">
        <v>386</v>
      </c>
      <c r="R138" s="4" t="str">
        <f t="shared" si="21"/>
        <v/>
      </c>
      <c r="S138" s="4">
        <f t="shared" si="22"/>
        <v>-21.708878785457902</v>
      </c>
      <c r="T138" s="6" t="str">
        <f t="shared" si="23"/>
        <v/>
      </c>
      <c r="U138" s="6" t="str">
        <f t="shared" si="24"/>
        <v/>
      </c>
      <c r="V138" s="6" t="str">
        <f t="shared" si="25"/>
        <v/>
      </c>
      <c r="W138" s="6" t="str">
        <f t="shared" si="26"/>
        <v>No</v>
      </c>
    </row>
    <row r="139" spans="9:23" x14ac:dyDescent="0.25">
      <c r="I139" s="5" t="s">
        <v>107</v>
      </c>
      <c r="J139" s="5" t="s">
        <v>106</v>
      </c>
      <c r="K139" s="3" t="str">
        <f t="shared" si="20"/>
        <v>MoO3-MoO2</v>
      </c>
      <c r="L139" s="6">
        <v>-778.27811414139705</v>
      </c>
      <c r="M139" s="6">
        <v>-626.82760207813601</v>
      </c>
      <c r="N139" s="6">
        <v>-17.585972499792401</v>
      </c>
      <c r="O139" s="5" t="s">
        <v>2</v>
      </c>
      <c r="Q139" s="3" t="s">
        <v>387</v>
      </c>
      <c r="R139" s="4">
        <f t="shared" si="21"/>
        <v>-22.378861657712999</v>
      </c>
      <c r="S139" s="4">
        <f t="shared" si="22"/>
        <v>-17.585972499792401</v>
      </c>
      <c r="T139" s="6">
        <f t="shared" si="23"/>
        <v>-4.7928891579205981</v>
      </c>
      <c r="U139" s="6">
        <f t="shared" si="24"/>
        <v>4.7928891579205981</v>
      </c>
      <c r="V139" s="6" t="str">
        <f t="shared" si="25"/>
        <v>No</v>
      </c>
      <c r="W139" s="6" t="str">
        <f t="shared" si="26"/>
        <v>No</v>
      </c>
    </row>
    <row r="140" spans="9:23" x14ac:dyDescent="0.25">
      <c r="I140" s="5" t="s">
        <v>107</v>
      </c>
      <c r="J140" s="5" t="s">
        <v>108</v>
      </c>
      <c r="K140" s="3" t="str">
        <f t="shared" si="20"/>
        <v>MoO3-Mo</v>
      </c>
      <c r="L140" s="6">
        <v>-778.27811414139705</v>
      </c>
      <c r="M140" s="6">
        <v>-250.47116860620099</v>
      </c>
      <c r="N140" s="6">
        <v>6.8991639486790701</v>
      </c>
      <c r="O140" s="5" t="s">
        <v>12</v>
      </c>
      <c r="Q140" s="3" t="s">
        <v>388</v>
      </c>
      <c r="R140" s="4">
        <f t="shared" si="21"/>
        <v>-1.4136045612356301</v>
      </c>
      <c r="S140" s="4">
        <f t="shared" si="22"/>
        <v>6.8991639486790701</v>
      </c>
      <c r="T140" s="6">
        <f t="shared" si="23"/>
        <v>-8.3127685099147008</v>
      </c>
      <c r="U140" s="6">
        <f t="shared" si="24"/>
        <v>8.3127685099147008</v>
      </c>
      <c r="V140" s="6" t="str">
        <f t="shared" si="25"/>
        <v>Yes</v>
      </c>
      <c r="W140" s="6" t="str">
        <f t="shared" si="26"/>
        <v>Yes</v>
      </c>
    </row>
    <row r="141" spans="9:23" x14ac:dyDescent="0.25">
      <c r="I141" s="5" t="s">
        <v>110</v>
      </c>
      <c r="J141" s="5" t="s">
        <v>112</v>
      </c>
      <c r="K141" s="3" t="str">
        <f t="shared" si="20"/>
        <v>Na2O-Na</v>
      </c>
      <c r="L141" s="6">
        <v>-274.95034820834297</v>
      </c>
      <c r="M141" s="6">
        <v>-30.266928358865101</v>
      </c>
      <c r="N141" s="6">
        <v>45.3800069275607</v>
      </c>
      <c r="O141" s="5" t="s">
        <v>2</v>
      </c>
      <c r="Q141" s="3" t="s">
        <v>389</v>
      </c>
      <c r="R141" s="4" t="str">
        <f t="shared" si="21"/>
        <v/>
      </c>
      <c r="S141" s="4">
        <f t="shared" si="22"/>
        <v>45.3800069275607</v>
      </c>
      <c r="T141" s="6" t="str">
        <f t="shared" si="23"/>
        <v/>
      </c>
      <c r="U141" s="6" t="str">
        <f t="shared" si="24"/>
        <v/>
      </c>
      <c r="V141" s="6" t="str">
        <f t="shared" si="25"/>
        <v/>
      </c>
      <c r="W141" s="6" t="str">
        <f t="shared" si="26"/>
        <v>No</v>
      </c>
    </row>
    <row r="142" spans="9:23" x14ac:dyDescent="0.25">
      <c r="I142" s="5" t="s">
        <v>109</v>
      </c>
      <c r="J142" s="5" t="s">
        <v>110</v>
      </c>
      <c r="K142" s="3" t="str">
        <f t="shared" si="20"/>
        <v>Na2O2-Na2O</v>
      </c>
      <c r="L142" s="6">
        <v>-409.19460572567698</v>
      </c>
      <c r="M142" s="6">
        <v>-274.95034820834297</v>
      </c>
      <c r="N142" s="6">
        <v>-34.792227045718398</v>
      </c>
      <c r="O142" s="5" t="s">
        <v>2</v>
      </c>
      <c r="Q142" s="3" t="s">
        <v>390</v>
      </c>
      <c r="R142" s="4" t="str">
        <f t="shared" si="21"/>
        <v/>
      </c>
      <c r="S142" s="4">
        <f t="shared" si="22"/>
        <v>-34.792227045718398</v>
      </c>
      <c r="T142" s="6" t="str">
        <f t="shared" si="23"/>
        <v/>
      </c>
      <c r="U142" s="6" t="str">
        <f t="shared" si="24"/>
        <v/>
      </c>
      <c r="V142" s="6" t="str">
        <f t="shared" si="25"/>
        <v/>
      </c>
      <c r="W142" s="6" t="str">
        <f t="shared" si="26"/>
        <v>No</v>
      </c>
    </row>
    <row r="143" spans="9:23" x14ac:dyDescent="0.25">
      <c r="I143" s="5" t="s">
        <v>109</v>
      </c>
      <c r="J143" s="5" t="s">
        <v>112</v>
      </c>
      <c r="K143" s="3" t="str">
        <f t="shared" si="20"/>
        <v>Na2O2-Na</v>
      </c>
      <c r="L143" s="6">
        <v>-409.19460572567698</v>
      </c>
      <c r="M143" s="6">
        <v>-30.266928358865101</v>
      </c>
      <c r="N143" s="6">
        <v>5.2938899409211597</v>
      </c>
      <c r="O143" s="5" t="s">
        <v>12</v>
      </c>
      <c r="Q143" s="3" t="s">
        <v>391</v>
      </c>
      <c r="R143" s="4" t="str">
        <f t="shared" si="21"/>
        <v/>
      </c>
      <c r="S143" s="4">
        <f t="shared" si="22"/>
        <v>5.2938899409211597</v>
      </c>
      <c r="T143" s="6" t="str">
        <f t="shared" si="23"/>
        <v/>
      </c>
      <c r="U143" s="6" t="str">
        <f t="shared" si="24"/>
        <v/>
      </c>
      <c r="V143" s="6" t="str">
        <f t="shared" si="25"/>
        <v/>
      </c>
      <c r="W143" s="6" t="str">
        <f t="shared" si="26"/>
        <v>Yes</v>
      </c>
    </row>
    <row r="144" spans="9:23" x14ac:dyDescent="0.25">
      <c r="I144" s="5" t="s">
        <v>111</v>
      </c>
      <c r="J144" s="5" t="s">
        <v>109</v>
      </c>
      <c r="K144" s="3" t="str">
        <f t="shared" si="20"/>
        <v>NaO2-Na2O2</v>
      </c>
      <c r="L144" s="6">
        <v>-320.613610610492</v>
      </c>
      <c r="M144" s="6">
        <v>-409.19460572567698</v>
      </c>
      <c r="N144" s="6">
        <v>-53.020176815398997</v>
      </c>
      <c r="O144" s="5" t="s">
        <v>2</v>
      </c>
      <c r="Q144" s="3" t="s">
        <v>392</v>
      </c>
      <c r="R144" s="4" t="str">
        <f t="shared" si="21"/>
        <v/>
      </c>
      <c r="S144" s="4">
        <f t="shared" si="22"/>
        <v>-53.020176815398997</v>
      </c>
      <c r="T144" s="6" t="str">
        <f t="shared" si="23"/>
        <v/>
      </c>
      <c r="U144" s="6" t="str">
        <f t="shared" si="24"/>
        <v/>
      </c>
      <c r="V144" s="6" t="str">
        <f t="shared" si="25"/>
        <v/>
      </c>
      <c r="W144" s="6" t="str">
        <f t="shared" si="26"/>
        <v>No</v>
      </c>
    </row>
    <row r="145" spans="9:23" x14ac:dyDescent="0.25">
      <c r="I145" s="5" t="s">
        <v>111</v>
      </c>
      <c r="J145" s="5" t="s">
        <v>110</v>
      </c>
      <c r="K145" s="3" t="str">
        <f t="shared" si="20"/>
        <v>NaO2-Na2O</v>
      </c>
      <c r="L145" s="6">
        <v>-320.613610610492</v>
      </c>
      <c r="M145" s="6">
        <v>-274.95034820834297</v>
      </c>
      <c r="N145" s="6">
        <v>-46.944193558838798</v>
      </c>
      <c r="O145" s="5" t="s">
        <v>2</v>
      </c>
      <c r="Q145" s="3" t="s">
        <v>393</v>
      </c>
      <c r="R145" s="4" t="str">
        <f t="shared" si="21"/>
        <v/>
      </c>
      <c r="S145" s="4">
        <f t="shared" si="22"/>
        <v>-46.944193558838798</v>
      </c>
      <c r="T145" s="6" t="str">
        <f t="shared" si="23"/>
        <v/>
      </c>
      <c r="U145" s="6" t="str">
        <f t="shared" si="24"/>
        <v/>
      </c>
      <c r="V145" s="6" t="str">
        <f t="shared" si="25"/>
        <v/>
      </c>
      <c r="W145" s="6" t="str">
        <f t="shared" si="26"/>
        <v>No</v>
      </c>
    </row>
    <row r="146" spans="9:23" x14ac:dyDescent="0.25">
      <c r="I146" s="5" t="s">
        <v>111</v>
      </c>
      <c r="J146" s="5" t="s">
        <v>112</v>
      </c>
      <c r="K146" s="3" t="str">
        <f t="shared" si="20"/>
        <v>NaO2-Na</v>
      </c>
      <c r="L146" s="6">
        <v>-320.613610610492</v>
      </c>
      <c r="M146" s="6">
        <v>-30.266928358865101</v>
      </c>
      <c r="N146" s="6">
        <v>-23.8631434372389</v>
      </c>
      <c r="O146" s="5" t="s">
        <v>2</v>
      </c>
      <c r="Q146" s="3" t="s">
        <v>394</v>
      </c>
      <c r="R146" s="4" t="str">
        <f t="shared" si="21"/>
        <v/>
      </c>
      <c r="S146" s="4">
        <f t="shared" si="22"/>
        <v>-23.8631434372389</v>
      </c>
      <c r="T146" s="6" t="str">
        <f t="shared" si="23"/>
        <v/>
      </c>
      <c r="U146" s="6" t="str">
        <f t="shared" si="24"/>
        <v/>
      </c>
      <c r="V146" s="6" t="str">
        <f t="shared" si="25"/>
        <v/>
      </c>
      <c r="W146" s="6" t="str">
        <f t="shared" si="26"/>
        <v>No</v>
      </c>
    </row>
    <row r="147" spans="9:23" x14ac:dyDescent="0.25">
      <c r="I147" s="5" t="s">
        <v>113</v>
      </c>
      <c r="J147" s="5" t="s">
        <v>114</v>
      </c>
      <c r="K147" s="3" t="str">
        <f t="shared" si="20"/>
        <v>Nb2O5-NbO2</v>
      </c>
      <c r="L147" s="6">
        <v>-1534.0658667295199</v>
      </c>
      <c r="M147" s="6">
        <v>-662.30811607005</v>
      </c>
      <c r="N147" s="6">
        <v>40.413150026372499</v>
      </c>
      <c r="O147" s="5" t="s">
        <v>2</v>
      </c>
      <c r="Q147" s="3" t="s">
        <v>395</v>
      </c>
      <c r="R147" s="4">
        <f t="shared" si="21"/>
        <v>14.074575793212199</v>
      </c>
      <c r="S147" s="4">
        <f t="shared" si="22"/>
        <v>40.413150026372499</v>
      </c>
      <c r="T147" s="6">
        <f t="shared" si="23"/>
        <v>-26.338574233160301</v>
      </c>
      <c r="U147" s="6">
        <f t="shared" si="24"/>
        <v>26.338574233160301</v>
      </c>
      <c r="V147" s="6" t="str">
        <f t="shared" si="25"/>
        <v>Yes</v>
      </c>
      <c r="W147" s="6" t="str">
        <f t="shared" si="26"/>
        <v>No</v>
      </c>
    </row>
    <row r="148" spans="9:23" x14ac:dyDescent="0.25">
      <c r="I148" s="5" t="s">
        <v>113</v>
      </c>
      <c r="J148" s="5" t="s">
        <v>115</v>
      </c>
      <c r="K148" s="3" t="str">
        <f t="shared" si="20"/>
        <v>Nb2O5-NbO</v>
      </c>
      <c r="L148" s="6">
        <v>-1534.0658667295199</v>
      </c>
      <c r="M148" s="6">
        <v>-452.820242370313</v>
      </c>
      <c r="N148" s="6">
        <v>40.438642766580301</v>
      </c>
      <c r="O148" s="5" t="s">
        <v>2</v>
      </c>
      <c r="Q148" s="3" t="s">
        <v>396</v>
      </c>
      <c r="R148" s="4">
        <f t="shared" si="21"/>
        <v>23.601028254765499</v>
      </c>
      <c r="S148" s="4">
        <f t="shared" si="22"/>
        <v>40.438642766580301</v>
      </c>
      <c r="T148" s="6">
        <f t="shared" si="23"/>
        <v>-16.837614511814802</v>
      </c>
      <c r="U148" s="6">
        <f t="shared" si="24"/>
        <v>16.837614511814802</v>
      </c>
      <c r="V148" s="6" t="str">
        <f t="shared" si="25"/>
        <v>No</v>
      </c>
      <c r="W148" s="6" t="str">
        <f t="shared" si="26"/>
        <v>No</v>
      </c>
    </row>
    <row r="149" spans="9:23" x14ac:dyDescent="0.25">
      <c r="I149" s="5" t="s">
        <v>113</v>
      </c>
      <c r="J149" s="5" t="s">
        <v>116</v>
      </c>
      <c r="K149" s="3" t="str">
        <f t="shared" si="20"/>
        <v>Nb2O5-Nb</v>
      </c>
      <c r="L149" s="6">
        <v>-1534.0658667295199</v>
      </c>
      <c r="M149" s="6">
        <v>-233.19554562398201</v>
      </c>
      <c r="N149" s="6">
        <v>44.498470533259699</v>
      </c>
      <c r="O149" s="5" t="s">
        <v>2</v>
      </c>
      <c r="Q149" s="3" t="s">
        <v>397</v>
      </c>
      <c r="R149" s="4">
        <f t="shared" si="21"/>
        <v>29.778489859444701</v>
      </c>
      <c r="S149" s="4">
        <f t="shared" si="22"/>
        <v>44.498470533259699</v>
      </c>
      <c r="T149" s="6">
        <f t="shared" si="23"/>
        <v>-14.719980673814998</v>
      </c>
      <c r="U149" s="6">
        <f t="shared" si="24"/>
        <v>14.719980673814998</v>
      </c>
      <c r="V149" s="6" t="str">
        <f t="shared" si="25"/>
        <v>No</v>
      </c>
      <c r="W149" s="6" t="str">
        <f t="shared" si="26"/>
        <v>No</v>
      </c>
    </row>
    <row r="150" spans="9:23" x14ac:dyDescent="0.25">
      <c r="I150" s="5" t="s">
        <v>115</v>
      </c>
      <c r="J150" s="5" t="s">
        <v>116</v>
      </c>
      <c r="K150" s="3" t="str">
        <f t="shared" si="20"/>
        <v>NbO-Nb</v>
      </c>
      <c r="L150" s="6">
        <v>-452.820242370313</v>
      </c>
      <c r="M150" s="6">
        <v>-233.19554562398201</v>
      </c>
      <c r="N150" s="6">
        <v>50.588212183278898</v>
      </c>
      <c r="O150" s="5" t="s">
        <v>2</v>
      </c>
      <c r="Q150" s="3" t="s">
        <v>398</v>
      </c>
      <c r="R150" s="4">
        <f t="shared" si="21"/>
        <v>39.044682266463603</v>
      </c>
      <c r="S150" s="4">
        <f t="shared" si="22"/>
        <v>50.588212183278898</v>
      </c>
      <c r="T150" s="6">
        <f t="shared" si="23"/>
        <v>-11.543529916815295</v>
      </c>
      <c r="U150" s="6">
        <f t="shared" si="24"/>
        <v>11.543529916815295</v>
      </c>
      <c r="V150" s="6" t="str">
        <f t="shared" si="25"/>
        <v>No</v>
      </c>
      <c r="W150" s="6" t="str">
        <f t="shared" si="26"/>
        <v>No</v>
      </c>
    </row>
    <row r="151" spans="9:23" x14ac:dyDescent="0.25">
      <c r="I151" s="5" t="s">
        <v>114</v>
      </c>
      <c r="J151" s="5" t="s">
        <v>115</v>
      </c>
      <c r="K151" s="3" t="str">
        <f t="shared" si="20"/>
        <v>NbO2-NbO</v>
      </c>
      <c r="L151" s="6">
        <v>-662.30811607005</v>
      </c>
      <c r="M151" s="6">
        <v>-452.820242370313</v>
      </c>
      <c r="N151" s="6">
        <v>40.451389136684298</v>
      </c>
      <c r="O151" s="5" t="s">
        <v>2</v>
      </c>
      <c r="Q151" s="3" t="s">
        <v>399</v>
      </c>
      <c r="R151" s="4">
        <f t="shared" si="21"/>
        <v>28.364254485542201</v>
      </c>
      <c r="S151" s="4">
        <f t="shared" si="22"/>
        <v>40.451389136684298</v>
      </c>
      <c r="T151" s="6">
        <f t="shared" si="23"/>
        <v>-12.087134651142097</v>
      </c>
      <c r="U151" s="6">
        <f t="shared" si="24"/>
        <v>12.087134651142097</v>
      </c>
      <c r="V151" s="6" t="str">
        <f t="shared" si="25"/>
        <v>No</v>
      </c>
      <c r="W151" s="6" t="str">
        <f t="shared" si="26"/>
        <v>No</v>
      </c>
    </row>
    <row r="152" spans="9:23" x14ac:dyDescent="0.25">
      <c r="I152" s="5" t="s">
        <v>114</v>
      </c>
      <c r="J152" s="5" t="s">
        <v>116</v>
      </c>
      <c r="K152" s="3" t="str">
        <f t="shared" si="20"/>
        <v>NbO2-Nb</v>
      </c>
      <c r="L152" s="6">
        <v>-662.30811607005</v>
      </c>
      <c r="M152" s="6">
        <v>-233.19554562398201</v>
      </c>
      <c r="N152" s="6">
        <v>45.519800659981598</v>
      </c>
      <c r="O152" s="5" t="s">
        <v>2</v>
      </c>
      <c r="Q152" s="3" t="s">
        <v>400</v>
      </c>
      <c r="R152" s="4">
        <f t="shared" si="21"/>
        <v>33.7044683760029</v>
      </c>
      <c r="S152" s="4">
        <f t="shared" si="22"/>
        <v>45.519800659981598</v>
      </c>
      <c r="T152" s="6">
        <f t="shared" si="23"/>
        <v>-11.815332283978698</v>
      </c>
      <c r="U152" s="6">
        <f t="shared" si="24"/>
        <v>11.815332283978698</v>
      </c>
      <c r="V152" s="6" t="str">
        <f t="shared" si="25"/>
        <v>No</v>
      </c>
      <c r="W152" s="6" t="str">
        <f t="shared" si="26"/>
        <v>No</v>
      </c>
    </row>
    <row r="153" spans="9:23" x14ac:dyDescent="0.25">
      <c r="I153" s="5" t="s">
        <v>117</v>
      </c>
      <c r="J153" s="5" t="s">
        <v>118</v>
      </c>
      <c r="K153" s="3" t="str">
        <f t="shared" si="20"/>
        <v>Nd2O3-Nd</v>
      </c>
      <c r="L153" s="6">
        <v>-999.21331708032005</v>
      </c>
      <c r="M153" s="6">
        <v>-109.877297213795</v>
      </c>
      <c r="N153" s="6">
        <v>90.783089654523593</v>
      </c>
      <c r="O153" s="5" t="s">
        <v>2</v>
      </c>
      <c r="Q153" s="3" t="s">
        <v>401</v>
      </c>
      <c r="R153" s="4">
        <f t="shared" si="21"/>
        <v>82.481900880382099</v>
      </c>
      <c r="S153" s="4">
        <f t="shared" si="22"/>
        <v>90.783089654523593</v>
      </c>
      <c r="T153" s="6">
        <f t="shared" si="23"/>
        <v>-8.3011887741414938</v>
      </c>
      <c r="U153" s="6">
        <f t="shared" si="24"/>
        <v>8.3011887741414938</v>
      </c>
      <c r="V153" s="6" t="str">
        <f t="shared" si="25"/>
        <v>No</v>
      </c>
      <c r="W153" s="6" t="str">
        <f t="shared" si="26"/>
        <v>No</v>
      </c>
    </row>
    <row r="154" spans="9:23" x14ac:dyDescent="0.25">
      <c r="I154" s="5" t="s">
        <v>119</v>
      </c>
      <c r="J154" s="5" t="s">
        <v>120</v>
      </c>
      <c r="K154" s="3" t="str">
        <f t="shared" si="20"/>
        <v>Ni3O4-NiO</v>
      </c>
      <c r="L154" s="6">
        <v>-987.859183662747</v>
      </c>
      <c r="M154" s="6">
        <v>-290.10571820976298</v>
      </c>
      <c r="N154" s="6">
        <v>-51.494455529596003</v>
      </c>
      <c r="O154" s="5" t="s">
        <v>2</v>
      </c>
      <c r="Q154" s="3" t="s">
        <v>402</v>
      </c>
      <c r="R154" s="4" t="str">
        <f t="shared" si="21"/>
        <v/>
      </c>
      <c r="S154" s="4">
        <f t="shared" si="22"/>
        <v>-51.494455529596003</v>
      </c>
      <c r="T154" s="6" t="str">
        <f t="shared" si="23"/>
        <v/>
      </c>
      <c r="U154" s="6" t="str">
        <f t="shared" si="24"/>
        <v/>
      </c>
      <c r="V154" s="6" t="str">
        <f t="shared" si="25"/>
        <v/>
      </c>
      <c r="W154" s="6" t="str">
        <f t="shared" si="26"/>
        <v>No</v>
      </c>
    </row>
    <row r="155" spans="9:23" x14ac:dyDescent="0.25">
      <c r="I155" s="5" t="s">
        <v>119</v>
      </c>
      <c r="J155" s="5" t="s">
        <v>121</v>
      </c>
      <c r="K155" s="3" t="str">
        <f t="shared" si="20"/>
        <v>Ni3O4-Ni</v>
      </c>
      <c r="L155" s="6">
        <v>-987.859183662747</v>
      </c>
      <c r="M155" s="6">
        <v>-133.30499736053201</v>
      </c>
      <c r="N155" s="6">
        <v>-22.050436667765101</v>
      </c>
      <c r="O155" s="5" t="s">
        <v>2</v>
      </c>
      <c r="Q155" s="3" t="s">
        <v>403</v>
      </c>
      <c r="R155" s="4" t="str">
        <f t="shared" si="21"/>
        <v/>
      </c>
      <c r="S155" s="4">
        <f t="shared" si="22"/>
        <v>-22.050436667765101</v>
      </c>
      <c r="T155" s="6" t="str">
        <f t="shared" si="23"/>
        <v/>
      </c>
      <c r="U155" s="6" t="str">
        <f t="shared" si="24"/>
        <v/>
      </c>
      <c r="V155" s="6" t="str">
        <f t="shared" si="25"/>
        <v/>
      </c>
      <c r="W155" s="6" t="str">
        <f t="shared" si="26"/>
        <v>No</v>
      </c>
    </row>
    <row r="156" spans="9:23" x14ac:dyDescent="0.25">
      <c r="I156" s="5" t="s">
        <v>120</v>
      </c>
      <c r="J156" s="5" t="s">
        <v>121</v>
      </c>
      <c r="K156" s="3" t="str">
        <f t="shared" si="20"/>
        <v>NiO-Ni</v>
      </c>
      <c r="L156" s="6">
        <v>-290.10571820976298</v>
      </c>
      <c r="M156" s="6">
        <v>-133.30499736053201</v>
      </c>
      <c r="N156" s="6">
        <v>-12.2357637138215</v>
      </c>
      <c r="O156" s="5" t="s">
        <v>2</v>
      </c>
      <c r="Q156" s="3" t="s">
        <v>404</v>
      </c>
      <c r="R156" s="4">
        <f t="shared" si="21"/>
        <v>-4.0726731957553497</v>
      </c>
      <c r="S156" s="4">
        <f t="shared" si="22"/>
        <v>-12.2357637138215</v>
      </c>
      <c r="T156" s="6">
        <f t="shared" si="23"/>
        <v>8.1630905180661504</v>
      </c>
      <c r="U156" s="6">
        <f t="shared" si="24"/>
        <v>8.1630905180661504</v>
      </c>
      <c r="V156" s="6" t="str">
        <f t="shared" si="25"/>
        <v>Yes</v>
      </c>
      <c r="W156" s="6" t="str">
        <f t="shared" si="26"/>
        <v>No</v>
      </c>
    </row>
    <row r="157" spans="9:23" x14ac:dyDescent="0.25">
      <c r="I157" s="5" t="s">
        <v>122</v>
      </c>
      <c r="J157" s="5" t="s">
        <v>123</v>
      </c>
      <c r="K157" s="3" t="str">
        <f t="shared" si="20"/>
        <v>NpO2-Np</v>
      </c>
      <c r="L157" s="6">
        <v>-775.53066288895195</v>
      </c>
      <c r="M157" s="6">
        <v>-298.39995417706803</v>
      </c>
      <c r="N157" s="6">
        <v>69.528869792889495</v>
      </c>
      <c r="O157" s="5" t="s">
        <v>2</v>
      </c>
      <c r="Q157" s="3" t="s">
        <v>405</v>
      </c>
      <c r="R157" s="4">
        <f t="shared" si="21"/>
        <v>62.123403543875803</v>
      </c>
      <c r="S157" s="4">
        <f t="shared" si="22"/>
        <v>69.528869792889495</v>
      </c>
      <c r="T157" s="6">
        <f t="shared" si="23"/>
        <v>-7.405466249013692</v>
      </c>
      <c r="U157" s="6">
        <f t="shared" si="24"/>
        <v>7.405466249013692</v>
      </c>
      <c r="V157" s="6" t="str">
        <f t="shared" si="25"/>
        <v>No</v>
      </c>
      <c r="W157" s="6" t="str">
        <f t="shared" si="26"/>
        <v>No</v>
      </c>
    </row>
    <row r="158" spans="9:23" x14ac:dyDescent="0.25">
      <c r="I158" s="5" t="s">
        <v>125</v>
      </c>
      <c r="J158" s="5" t="s">
        <v>126</v>
      </c>
      <c r="K158" s="3" t="str">
        <f t="shared" si="20"/>
        <v>OsO2-Os</v>
      </c>
      <c r="L158" s="6">
        <v>-580.50658854736002</v>
      </c>
      <c r="M158" s="6">
        <v>-258.71467530153501</v>
      </c>
      <c r="N158" s="6">
        <v>-8.1405279401399397</v>
      </c>
      <c r="O158" s="5" t="s">
        <v>2</v>
      </c>
      <c r="Q158" s="3" t="s">
        <v>406</v>
      </c>
      <c r="R158" s="4" t="str">
        <f t="shared" si="21"/>
        <v/>
      </c>
      <c r="S158" s="4">
        <f t="shared" si="22"/>
        <v>-8.1405279401399397</v>
      </c>
      <c r="T158" s="6" t="str">
        <f t="shared" si="23"/>
        <v/>
      </c>
      <c r="U158" s="6" t="str">
        <f t="shared" si="24"/>
        <v/>
      </c>
      <c r="V158" s="6" t="str">
        <f t="shared" si="25"/>
        <v/>
      </c>
      <c r="W158" s="6" t="str">
        <f t="shared" si="26"/>
        <v>No</v>
      </c>
    </row>
    <row r="159" spans="9:23" x14ac:dyDescent="0.25">
      <c r="I159" s="5" t="s">
        <v>124</v>
      </c>
      <c r="J159" s="5" t="s">
        <v>125</v>
      </c>
      <c r="K159" s="3" t="str">
        <f t="shared" si="20"/>
        <v>OsO4-OsO2</v>
      </c>
      <c r="L159" s="6">
        <v>-892.34288216882203</v>
      </c>
      <c r="M159" s="6">
        <v>-580.50658854736002</v>
      </c>
      <c r="N159" s="6">
        <v>-13.1183377523218</v>
      </c>
      <c r="O159" s="5" t="s">
        <v>2</v>
      </c>
      <c r="Q159" s="3" t="s">
        <v>407</v>
      </c>
      <c r="R159" s="4" t="str">
        <f t="shared" si="21"/>
        <v/>
      </c>
      <c r="S159" s="4">
        <f t="shared" si="22"/>
        <v>-13.1183377523218</v>
      </c>
      <c r="T159" s="6" t="str">
        <f t="shared" si="23"/>
        <v/>
      </c>
      <c r="U159" s="6" t="str">
        <f t="shared" si="24"/>
        <v/>
      </c>
      <c r="V159" s="6" t="str">
        <f t="shared" si="25"/>
        <v/>
      </c>
      <c r="W159" s="6" t="str">
        <f t="shared" si="26"/>
        <v>No</v>
      </c>
    </row>
    <row r="160" spans="9:23" x14ac:dyDescent="0.25">
      <c r="I160" s="5" t="s">
        <v>124</v>
      </c>
      <c r="J160" s="5" t="s">
        <v>126</v>
      </c>
      <c r="K160" s="3" t="str">
        <f t="shared" si="20"/>
        <v>OsO4-Os</v>
      </c>
      <c r="L160" s="6">
        <v>-892.34288216882203</v>
      </c>
      <c r="M160" s="6">
        <v>-258.71467530153501</v>
      </c>
      <c r="N160" s="6">
        <v>-10.629432846230801</v>
      </c>
      <c r="O160" s="5" t="s">
        <v>2</v>
      </c>
      <c r="Q160" s="3" t="s">
        <v>408</v>
      </c>
      <c r="R160" s="4" t="str">
        <f t="shared" si="21"/>
        <v/>
      </c>
      <c r="S160" s="4">
        <f t="shared" si="22"/>
        <v>-10.629432846230801</v>
      </c>
      <c r="T160" s="6" t="str">
        <f t="shared" si="23"/>
        <v/>
      </c>
      <c r="U160" s="6" t="str">
        <f t="shared" si="24"/>
        <v/>
      </c>
      <c r="V160" s="6" t="str">
        <f t="shared" si="25"/>
        <v/>
      </c>
      <c r="W160" s="6" t="str">
        <f t="shared" si="26"/>
        <v>No</v>
      </c>
    </row>
    <row r="161" spans="9:23" x14ac:dyDescent="0.25">
      <c r="I161" s="5" t="s">
        <v>127</v>
      </c>
      <c r="J161" s="5" t="s">
        <v>128</v>
      </c>
      <c r="K161" s="3" t="str">
        <f t="shared" si="20"/>
        <v>P2O5-P</v>
      </c>
      <c r="L161" s="6">
        <v>-1215.04446349613</v>
      </c>
      <c r="M161" s="6">
        <v>-124.74316997376</v>
      </c>
      <c r="N161" s="6">
        <v>24.0751401466696</v>
      </c>
      <c r="O161" s="5" t="s">
        <v>2</v>
      </c>
      <c r="Q161" s="3" t="s">
        <v>409</v>
      </c>
      <c r="R161" s="4" t="str">
        <f t="shared" si="21"/>
        <v/>
      </c>
      <c r="S161" s="4">
        <f t="shared" si="22"/>
        <v>24.0751401466696</v>
      </c>
      <c r="T161" s="6" t="str">
        <f t="shared" si="23"/>
        <v/>
      </c>
      <c r="U161" s="6" t="str">
        <f t="shared" si="24"/>
        <v/>
      </c>
      <c r="V161" s="6" t="str">
        <f t="shared" si="25"/>
        <v/>
      </c>
      <c r="W161" s="6" t="str">
        <f t="shared" si="26"/>
        <v>No</v>
      </c>
    </row>
    <row r="162" spans="9:23" x14ac:dyDescent="0.25">
      <c r="I162" s="5" t="s">
        <v>130</v>
      </c>
      <c r="J162" s="5" t="s">
        <v>131</v>
      </c>
      <c r="K162" s="3" t="str">
        <f t="shared" si="20"/>
        <v>PaO2-Pa</v>
      </c>
      <c r="L162" s="6">
        <v>-727.10496104036702</v>
      </c>
      <c r="M162" s="6">
        <v>-219.45713642375901</v>
      </c>
      <c r="N162" s="6">
        <v>84.787427745251193</v>
      </c>
      <c r="O162" s="5" t="s">
        <v>2</v>
      </c>
      <c r="Q162" s="3" t="s">
        <v>410</v>
      </c>
      <c r="R162" s="4" t="str">
        <f t="shared" si="21"/>
        <v/>
      </c>
      <c r="S162" s="4">
        <f t="shared" si="22"/>
        <v>84.787427745251193</v>
      </c>
      <c r="T162" s="6" t="str">
        <f t="shared" si="23"/>
        <v/>
      </c>
      <c r="U162" s="6" t="str">
        <f t="shared" si="24"/>
        <v/>
      </c>
      <c r="V162" s="6" t="str">
        <f t="shared" si="25"/>
        <v/>
      </c>
      <c r="W162" s="6" t="str">
        <f t="shared" si="26"/>
        <v>No</v>
      </c>
    </row>
    <row r="163" spans="9:23" x14ac:dyDescent="0.25">
      <c r="I163" s="5" t="s">
        <v>129</v>
      </c>
      <c r="J163" s="5" t="s">
        <v>130</v>
      </c>
      <c r="K163" s="3" t="str">
        <f t="shared" si="20"/>
        <v>PaO3-PaO2</v>
      </c>
      <c r="L163" s="6">
        <v>-847.41865302425401</v>
      </c>
      <c r="M163" s="6">
        <v>-727.10496104036702</v>
      </c>
      <c r="N163" s="6">
        <v>-48.722792579165201</v>
      </c>
      <c r="O163" s="5" t="s">
        <v>2</v>
      </c>
      <c r="Q163" s="3" t="s">
        <v>411</v>
      </c>
      <c r="R163" s="4" t="str">
        <f t="shared" si="21"/>
        <v/>
      </c>
      <c r="S163" s="4">
        <f t="shared" si="22"/>
        <v>-48.722792579165201</v>
      </c>
      <c r="T163" s="6" t="str">
        <f t="shared" si="23"/>
        <v/>
      </c>
      <c r="U163" s="6" t="str">
        <f t="shared" si="24"/>
        <v/>
      </c>
      <c r="V163" s="6" t="str">
        <f t="shared" si="25"/>
        <v/>
      </c>
      <c r="W163" s="6" t="str">
        <f t="shared" si="26"/>
        <v>No</v>
      </c>
    </row>
    <row r="164" spans="9:23" x14ac:dyDescent="0.25">
      <c r="I164" s="5" t="s">
        <v>129</v>
      </c>
      <c r="J164" s="5" t="s">
        <v>131</v>
      </c>
      <c r="K164" s="3" t="str">
        <f t="shared" si="20"/>
        <v>PaO3-Pa</v>
      </c>
      <c r="L164" s="6">
        <v>-847.41865302425401</v>
      </c>
      <c r="M164" s="6">
        <v>-219.45713642375901</v>
      </c>
      <c r="N164" s="6">
        <v>40.284020970445603</v>
      </c>
      <c r="O164" s="5" t="s">
        <v>2</v>
      </c>
      <c r="Q164" s="3" t="s">
        <v>412</v>
      </c>
      <c r="R164" s="4" t="str">
        <f t="shared" si="21"/>
        <v/>
      </c>
      <c r="S164" s="4">
        <f t="shared" si="22"/>
        <v>40.284020970445603</v>
      </c>
      <c r="T164" s="6" t="str">
        <f t="shared" si="23"/>
        <v/>
      </c>
      <c r="U164" s="6" t="str">
        <f t="shared" si="24"/>
        <v/>
      </c>
      <c r="V164" s="6" t="str">
        <f t="shared" si="25"/>
        <v/>
      </c>
      <c r="W164" s="6" t="str">
        <f t="shared" si="26"/>
        <v>No</v>
      </c>
    </row>
    <row r="165" spans="9:23" x14ac:dyDescent="0.25">
      <c r="I165" s="5" t="s">
        <v>134</v>
      </c>
      <c r="J165" s="5" t="s">
        <v>133</v>
      </c>
      <c r="K165" s="3" t="str">
        <f t="shared" si="20"/>
        <v>Pb3O4-PbO</v>
      </c>
      <c r="L165" s="6">
        <v>-948.04189338628896</v>
      </c>
      <c r="M165" s="6">
        <v>-267.79218852214598</v>
      </c>
      <c r="N165" s="6">
        <v>-24.371156743201201</v>
      </c>
      <c r="O165" s="5" t="s">
        <v>2</v>
      </c>
      <c r="Q165" s="3" t="s">
        <v>413</v>
      </c>
      <c r="R165" s="4">
        <f t="shared" si="21"/>
        <v>-46.560343973516197</v>
      </c>
      <c r="S165" s="4">
        <f t="shared" si="22"/>
        <v>-24.371156743201201</v>
      </c>
      <c r="T165" s="6">
        <f t="shared" si="23"/>
        <v>-22.189187230314996</v>
      </c>
      <c r="U165" s="6">
        <f t="shared" si="24"/>
        <v>22.189187230314996</v>
      </c>
      <c r="V165" s="6" t="str">
        <f t="shared" si="25"/>
        <v>No</v>
      </c>
      <c r="W165" s="6" t="str">
        <f t="shared" si="26"/>
        <v>No</v>
      </c>
    </row>
    <row r="166" spans="9:23" x14ac:dyDescent="0.25">
      <c r="I166" s="5" t="s">
        <v>134</v>
      </c>
      <c r="J166" s="5" t="s">
        <v>135</v>
      </c>
      <c r="K166" s="3" t="str">
        <f t="shared" si="20"/>
        <v>Pb3O4-Pb</v>
      </c>
      <c r="L166" s="6">
        <v>-948.04189338628896</v>
      </c>
      <c r="M166" s="6">
        <v>-85.665599227502497</v>
      </c>
      <c r="N166" s="6">
        <v>3.7247893628928299</v>
      </c>
      <c r="O166" s="5" t="s">
        <v>12</v>
      </c>
      <c r="Q166" s="3" t="s">
        <v>414</v>
      </c>
      <c r="R166" s="4">
        <f t="shared" si="21"/>
        <v>-18.684833038928101</v>
      </c>
      <c r="S166" s="4">
        <f t="shared" si="22"/>
        <v>3.7247893628928299</v>
      </c>
      <c r="T166" s="6">
        <f t="shared" si="23"/>
        <v>-22.409622401820933</v>
      </c>
      <c r="U166" s="6">
        <f t="shared" si="24"/>
        <v>22.409622401820933</v>
      </c>
      <c r="V166" s="6" t="str">
        <f t="shared" si="25"/>
        <v>No</v>
      </c>
      <c r="W166" s="6" t="str">
        <f t="shared" si="26"/>
        <v>Yes</v>
      </c>
    </row>
    <row r="167" spans="9:23" x14ac:dyDescent="0.25">
      <c r="I167" s="5" t="s">
        <v>133</v>
      </c>
      <c r="J167" s="5" t="s">
        <v>135</v>
      </c>
      <c r="K167" s="3" t="str">
        <f t="shared" si="20"/>
        <v>PbO-Pb</v>
      </c>
      <c r="L167" s="6">
        <v>-267.79218852214598</v>
      </c>
      <c r="M167" s="6">
        <v>-85.665599227502497</v>
      </c>
      <c r="N167" s="6">
        <v>13.090104731590801</v>
      </c>
      <c r="O167" s="5" t="s">
        <v>12</v>
      </c>
      <c r="Q167" s="3" t="s">
        <v>415</v>
      </c>
      <c r="R167" s="4">
        <f t="shared" si="21"/>
        <v>-9.3929960607321696</v>
      </c>
      <c r="S167" s="4">
        <f t="shared" si="22"/>
        <v>13.090104731590801</v>
      </c>
      <c r="T167" s="6">
        <f t="shared" si="23"/>
        <v>-22.483100792322972</v>
      </c>
      <c r="U167" s="6">
        <f t="shared" si="24"/>
        <v>22.483100792322972</v>
      </c>
      <c r="V167" s="6" t="str">
        <f t="shared" si="25"/>
        <v>No</v>
      </c>
      <c r="W167" s="6" t="str">
        <f t="shared" si="26"/>
        <v>Yes</v>
      </c>
    </row>
    <row r="168" spans="9:23" x14ac:dyDescent="0.25">
      <c r="I168" s="5" t="s">
        <v>132</v>
      </c>
      <c r="J168" s="5" t="s">
        <v>133</v>
      </c>
      <c r="K168" s="3" t="str">
        <f t="shared" si="20"/>
        <v>PbO2-PbO</v>
      </c>
      <c r="L168" s="6">
        <v>-404.37109744907502</v>
      </c>
      <c r="M168" s="6">
        <v>-267.79218852214598</v>
      </c>
      <c r="N168" s="6">
        <v>-32.457575636123401</v>
      </c>
      <c r="O168" s="5" t="s">
        <v>2</v>
      </c>
      <c r="Q168" s="3" t="s">
        <v>416</v>
      </c>
      <c r="R168" s="4">
        <f t="shared" si="21"/>
        <v>-48.389429885905002</v>
      </c>
      <c r="S168" s="4">
        <f t="shared" si="22"/>
        <v>-32.457575636123401</v>
      </c>
      <c r="T168" s="6">
        <f t="shared" si="23"/>
        <v>-15.931854249781601</v>
      </c>
      <c r="U168" s="6">
        <f t="shared" si="24"/>
        <v>15.931854249781601</v>
      </c>
      <c r="V168" s="6" t="str">
        <f t="shared" si="25"/>
        <v>No</v>
      </c>
      <c r="W168" s="6" t="str">
        <f t="shared" si="26"/>
        <v>No</v>
      </c>
    </row>
    <row r="169" spans="9:23" x14ac:dyDescent="0.25">
      <c r="I169" s="5" t="s">
        <v>132</v>
      </c>
      <c r="J169" s="5" t="s">
        <v>134</v>
      </c>
      <c r="K169" s="3" t="str">
        <f t="shared" si="20"/>
        <v>PbO2-Pb3O4</v>
      </c>
      <c r="L169" s="6">
        <v>-404.37109744907502</v>
      </c>
      <c r="M169" s="6">
        <v>-948.04189338628896</v>
      </c>
      <c r="N169" s="6">
        <v>-36.5007850825845</v>
      </c>
      <c r="O169" s="5" t="s">
        <v>2</v>
      </c>
      <c r="Q169" s="3" t="s">
        <v>417</v>
      </c>
      <c r="R169" s="4">
        <f t="shared" si="21"/>
        <v>-49.303972842099398</v>
      </c>
      <c r="S169" s="4">
        <f t="shared" si="22"/>
        <v>-36.5007850825845</v>
      </c>
      <c r="T169" s="6">
        <f t="shared" si="23"/>
        <v>-12.803187759514898</v>
      </c>
      <c r="U169" s="6">
        <f t="shared" si="24"/>
        <v>12.803187759514898</v>
      </c>
      <c r="V169" s="6" t="str">
        <f t="shared" si="25"/>
        <v>No</v>
      </c>
      <c r="W169" s="6" t="str">
        <f t="shared" si="26"/>
        <v>No</v>
      </c>
    </row>
    <row r="170" spans="9:23" x14ac:dyDescent="0.25">
      <c r="I170" s="5" t="s">
        <v>132</v>
      </c>
      <c r="J170" s="5" t="s">
        <v>135</v>
      </c>
      <c r="K170" s="3" t="str">
        <f t="shared" si="20"/>
        <v>PbO2-Pb</v>
      </c>
      <c r="L170" s="6">
        <v>-404.37109744907502</v>
      </c>
      <c r="M170" s="6">
        <v>-85.665599227502497</v>
      </c>
      <c r="N170" s="6">
        <v>-9.6837354522662906</v>
      </c>
      <c r="O170" s="5" t="s">
        <v>2</v>
      </c>
      <c r="Q170" s="3" t="s">
        <v>418</v>
      </c>
      <c r="R170" s="4">
        <f t="shared" si="21"/>
        <v>-28.891212973318599</v>
      </c>
      <c r="S170" s="4">
        <f t="shared" si="22"/>
        <v>-9.6837354522662906</v>
      </c>
      <c r="T170" s="6">
        <f t="shared" si="23"/>
        <v>-19.207477521052308</v>
      </c>
      <c r="U170" s="6">
        <f t="shared" si="24"/>
        <v>19.207477521052308</v>
      </c>
      <c r="V170" s="6" t="str">
        <f t="shared" si="25"/>
        <v>No</v>
      </c>
      <c r="W170" s="6" t="str">
        <f t="shared" si="26"/>
        <v>No</v>
      </c>
    </row>
    <row r="171" spans="9:23" x14ac:dyDescent="0.25">
      <c r="I171" s="5" t="s">
        <v>137</v>
      </c>
      <c r="J171" s="5" t="s">
        <v>138</v>
      </c>
      <c r="K171" s="3" t="str">
        <f t="shared" si="20"/>
        <v>PdO-Pd</v>
      </c>
      <c r="L171" s="6">
        <v>-270.14259675106501</v>
      </c>
      <c r="M171" s="6">
        <v>-119.50432950834499</v>
      </c>
      <c r="N171" s="6">
        <v>-18.398217320332702</v>
      </c>
      <c r="O171" s="5" t="s">
        <v>2</v>
      </c>
      <c r="Q171" s="3" t="s">
        <v>419</v>
      </c>
      <c r="R171" s="4">
        <f t="shared" si="21"/>
        <v>-36.699873153815503</v>
      </c>
      <c r="S171" s="4">
        <f t="shared" si="22"/>
        <v>-18.398217320332702</v>
      </c>
      <c r="T171" s="6">
        <f t="shared" si="23"/>
        <v>-18.301655833482801</v>
      </c>
      <c r="U171" s="6">
        <f t="shared" si="24"/>
        <v>18.301655833482801</v>
      </c>
      <c r="V171" s="6" t="str">
        <f t="shared" si="25"/>
        <v>No</v>
      </c>
      <c r="W171" s="6" t="str">
        <f t="shared" si="26"/>
        <v>No</v>
      </c>
    </row>
    <row r="172" spans="9:23" x14ac:dyDescent="0.25">
      <c r="I172" s="5" t="s">
        <v>136</v>
      </c>
      <c r="J172" s="5" t="s">
        <v>137</v>
      </c>
      <c r="K172" s="3" t="str">
        <f t="shared" si="20"/>
        <v>PdO2-PdO</v>
      </c>
      <c r="L172" s="6">
        <v>-398.32393764249798</v>
      </c>
      <c r="M172" s="6">
        <v>-270.14259675106501</v>
      </c>
      <c r="N172" s="6">
        <v>-40.855143671619402</v>
      </c>
      <c r="O172" s="5" t="s">
        <v>2</v>
      </c>
      <c r="Q172" s="3" t="s">
        <v>420</v>
      </c>
      <c r="R172" s="4" t="str">
        <f t="shared" si="21"/>
        <v/>
      </c>
      <c r="S172" s="4">
        <f t="shared" si="22"/>
        <v>-40.855143671619402</v>
      </c>
      <c r="T172" s="6" t="str">
        <f t="shared" si="23"/>
        <v/>
      </c>
      <c r="U172" s="6" t="str">
        <f t="shared" si="24"/>
        <v/>
      </c>
      <c r="V172" s="6" t="str">
        <f t="shared" si="25"/>
        <v/>
      </c>
      <c r="W172" s="6" t="str">
        <f t="shared" si="26"/>
        <v>No</v>
      </c>
    </row>
    <row r="173" spans="9:23" x14ac:dyDescent="0.25">
      <c r="I173" s="5" t="s">
        <v>136</v>
      </c>
      <c r="J173" s="5" t="s">
        <v>138</v>
      </c>
      <c r="K173" s="3" t="str">
        <f t="shared" si="20"/>
        <v>PdO2-Pd</v>
      </c>
      <c r="L173" s="6">
        <v>-398.32393764249798</v>
      </c>
      <c r="M173" s="6">
        <v>-119.50432950834499</v>
      </c>
      <c r="N173" s="6">
        <v>-29.626680495976</v>
      </c>
      <c r="O173" s="5" t="s">
        <v>2</v>
      </c>
      <c r="Q173" s="3" t="s">
        <v>421</v>
      </c>
      <c r="R173" s="4" t="str">
        <f t="shared" si="21"/>
        <v/>
      </c>
      <c r="S173" s="4">
        <f t="shared" si="22"/>
        <v>-29.626680495976</v>
      </c>
      <c r="T173" s="6" t="str">
        <f t="shared" si="23"/>
        <v/>
      </c>
      <c r="U173" s="6" t="str">
        <f t="shared" si="24"/>
        <v/>
      </c>
      <c r="V173" s="6" t="str">
        <f t="shared" si="25"/>
        <v/>
      </c>
      <c r="W173" s="6" t="str">
        <f t="shared" si="26"/>
        <v>No</v>
      </c>
    </row>
    <row r="174" spans="9:23" x14ac:dyDescent="0.25">
      <c r="I174" s="5" t="s">
        <v>139</v>
      </c>
      <c r="J174" s="5" t="s">
        <v>140</v>
      </c>
      <c r="K174" s="3" t="str">
        <f t="shared" si="20"/>
        <v>Pm2O3-Pm</v>
      </c>
      <c r="L174" s="6">
        <v>-1004.68890787372</v>
      </c>
      <c r="M174" s="6">
        <v>-109.447251340039</v>
      </c>
      <c r="N174" s="6">
        <v>92.894983834827897</v>
      </c>
      <c r="O174" s="5" t="s">
        <v>2</v>
      </c>
      <c r="Q174" s="3" t="s">
        <v>422</v>
      </c>
      <c r="R174" s="4" t="str">
        <f t="shared" si="21"/>
        <v/>
      </c>
      <c r="S174" s="4">
        <f t="shared" si="22"/>
        <v>92.894983834827897</v>
      </c>
      <c r="T174" s="6" t="str">
        <f t="shared" si="23"/>
        <v/>
      </c>
      <c r="U174" s="6" t="str">
        <f t="shared" si="24"/>
        <v/>
      </c>
      <c r="V174" s="6" t="str">
        <f t="shared" si="25"/>
        <v/>
      </c>
      <c r="W174" s="6" t="str">
        <f t="shared" si="26"/>
        <v>No</v>
      </c>
    </row>
    <row r="175" spans="9:23" x14ac:dyDescent="0.25">
      <c r="I175" s="5" t="s">
        <v>141</v>
      </c>
      <c r="J175" s="5" t="s">
        <v>142</v>
      </c>
      <c r="K175" s="3" t="str">
        <f t="shared" si="20"/>
        <v>Pr2O3-Pr</v>
      </c>
      <c r="L175" s="6">
        <v>-994.44101846652097</v>
      </c>
      <c r="M175" s="6">
        <v>-110.315413653547</v>
      </c>
      <c r="N175" s="6">
        <v>88.900245823422793</v>
      </c>
      <c r="O175" s="5" t="s">
        <v>2</v>
      </c>
      <c r="Q175" s="3" t="s">
        <v>423</v>
      </c>
      <c r="R175" s="4">
        <f t="shared" si="21"/>
        <v>82.417229524734097</v>
      </c>
      <c r="S175" s="4">
        <f t="shared" si="22"/>
        <v>88.900245823422793</v>
      </c>
      <c r="T175" s="6">
        <f t="shared" si="23"/>
        <v>-6.4830162986886961</v>
      </c>
      <c r="U175" s="6">
        <f t="shared" si="24"/>
        <v>6.4830162986886961</v>
      </c>
      <c r="V175" s="6" t="str">
        <f t="shared" si="25"/>
        <v>No</v>
      </c>
      <c r="W175" s="6" t="str">
        <f t="shared" si="26"/>
        <v>No</v>
      </c>
    </row>
    <row r="176" spans="9:23" x14ac:dyDescent="0.25">
      <c r="I176" s="5" t="s">
        <v>144</v>
      </c>
      <c r="J176" s="5" t="s">
        <v>145</v>
      </c>
      <c r="K176" s="3" t="str">
        <f t="shared" si="20"/>
        <v>Pt3O4-Pt</v>
      </c>
      <c r="L176" s="6">
        <v>-1010.67697960783</v>
      </c>
      <c r="M176" s="6">
        <v>-139.66229748893301</v>
      </c>
      <c r="N176" s="6">
        <v>-21.113962777795301</v>
      </c>
      <c r="O176" s="5" t="s">
        <v>2</v>
      </c>
      <c r="Q176" s="3" t="s">
        <v>424</v>
      </c>
      <c r="R176" s="4" t="str">
        <f t="shared" si="21"/>
        <v/>
      </c>
      <c r="S176" s="4">
        <f t="shared" si="22"/>
        <v>-21.113962777795301</v>
      </c>
      <c r="T176" s="6" t="str">
        <f t="shared" si="23"/>
        <v/>
      </c>
      <c r="U176" s="6" t="str">
        <f t="shared" si="24"/>
        <v/>
      </c>
      <c r="V176" s="6" t="str">
        <f t="shared" si="25"/>
        <v/>
      </c>
      <c r="W176" s="6" t="str">
        <f t="shared" si="26"/>
        <v>No</v>
      </c>
    </row>
    <row r="177" spans="9:23" x14ac:dyDescent="0.25">
      <c r="I177" s="5" t="s">
        <v>143</v>
      </c>
      <c r="J177" s="5" t="s">
        <v>144</v>
      </c>
      <c r="K177" s="3" t="str">
        <f t="shared" si="20"/>
        <v>PtO2-Pt3O4</v>
      </c>
      <c r="L177" s="6">
        <v>-432.318314553253</v>
      </c>
      <c r="M177" s="6">
        <v>-1010.67697960783</v>
      </c>
      <c r="N177" s="6">
        <v>-25.897502537087199</v>
      </c>
      <c r="O177" s="5" t="s">
        <v>2</v>
      </c>
      <c r="Q177" s="3" t="s">
        <v>425</v>
      </c>
      <c r="R177" s="4" t="str">
        <f t="shared" si="21"/>
        <v/>
      </c>
      <c r="S177" s="4">
        <f t="shared" si="22"/>
        <v>-25.897502537087199</v>
      </c>
      <c r="T177" s="6" t="str">
        <f t="shared" si="23"/>
        <v/>
      </c>
      <c r="U177" s="6" t="str">
        <f t="shared" si="24"/>
        <v/>
      </c>
      <c r="V177" s="6" t="str">
        <f t="shared" si="25"/>
        <v/>
      </c>
      <c r="W177" s="6" t="str">
        <f t="shared" si="26"/>
        <v>No</v>
      </c>
    </row>
    <row r="178" spans="9:23" x14ac:dyDescent="0.25">
      <c r="I178" s="5" t="s">
        <v>143</v>
      </c>
      <c r="J178" s="5" t="s">
        <v>145</v>
      </c>
      <c r="K178" s="3" t="str">
        <f t="shared" si="20"/>
        <v>PtO2-Pt</v>
      </c>
      <c r="L178" s="6">
        <v>-432.318314553253</v>
      </c>
      <c r="M178" s="6">
        <v>-139.66229748893301</v>
      </c>
      <c r="N178" s="6">
        <v>-22.708476030892601</v>
      </c>
      <c r="O178" s="5" t="s">
        <v>2</v>
      </c>
      <c r="Q178" s="3" t="s">
        <v>426</v>
      </c>
      <c r="R178" s="4" t="str">
        <f t="shared" si="21"/>
        <v/>
      </c>
      <c r="S178" s="4">
        <f t="shared" si="22"/>
        <v>-22.708476030892601</v>
      </c>
      <c r="T178" s="6" t="str">
        <f t="shared" si="23"/>
        <v/>
      </c>
      <c r="U178" s="6" t="str">
        <f t="shared" si="24"/>
        <v/>
      </c>
      <c r="V178" s="6" t="str">
        <f t="shared" si="25"/>
        <v/>
      </c>
      <c r="W178" s="6" t="str">
        <f t="shared" si="26"/>
        <v>No</v>
      </c>
    </row>
    <row r="179" spans="9:23" x14ac:dyDescent="0.25">
      <c r="I179" s="5" t="s">
        <v>147</v>
      </c>
      <c r="J179" s="5" t="s">
        <v>148</v>
      </c>
      <c r="K179" s="3" t="str">
        <f t="shared" si="20"/>
        <v>Pu2O3-Pu</v>
      </c>
      <c r="L179" s="6">
        <v>-1400.3847233467</v>
      </c>
      <c r="M179" s="6">
        <v>-330.47281579465999</v>
      </c>
      <c r="N179" s="6">
        <v>77.443212689408895</v>
      </c>
      <c r="O179" s="5" t="s">
        <v>2</v>
      </c>
      <c r="Q179" s="3" t="s">
        <v>427</v>
      </c>
      <c r="R179" s="4" t="str">
        <f t="shared" si="21"/>
        <v/>
      </c>
      <c r="S179" s="4">
        <f t="shared" si="22"/>
        <v>77.443212689408895</v>
      </c>
      <c r="T179" s="6" t="str">
        <f t="shared" si="23"/>
        <v/>
      </c>
      <c r="U179" s="6" t="str">
        <f t="shared" si="24"/>
        <v/>
      </c>
      <c r="V179" s="6" t="str">
        <f t="shared" si="25"/>
        <v/>
      </c>
      <c r="W179" s="6" t="str">
        <f t="shared" si="26"/>
        <v>No</v>
      </c>
    </row>
    <row r="180" spans="9:23" x14ac:dyDescent="0.25">
      <c r="I180" s="5" t="s">
        <v>146</v>
      </c>
      <c r="J180" s="5" t="s">
        <v>147</v>
      </c>
      <c r="K180" s="3" t="str">
        <f t="shared" si="20"/>
        <v>PuO2-Pu2O3</v>
      </c>
      <c r="L180" s="6">
        <v>-808.74450077414895</v>
      </c>
      <c r="M180" s="6">
        <v>-1400.3847233467</v>
      </c>
      <c r="N180" s="6">
        <v>48.067793638539101</v>
      </c>
      <c r="O180" s="5" t="s">
        <v>2</v>
      </c>
      <c r="Q180" s="3" t="s">
        <v>428</v>
      </c>
      <c r="R180" s="4" t="str">
        <f t="shared" si="21"/>
        <v/>
      </c>
      <c r="S180" s="4">
        <f t="shared" si="22"/>
        <v>48.067793638539101</v>
      </c>
      <c r="T180" s="6" t="str">
        <f t="shared" si="23"/>
        <v/>
      </c>
      <c r="U180" s="6" t="str">
        <f t="shared" si="24"/>
        <v/>
      </c>
      <c r="V180" s="6" t="str">
        <f t="shared" si="25"/>
        <v/>
      </c>
      <c r="W180" s="6" t="str">
        <f t="shared" si="26"/>
        <v>No</v>
      </c>
    </row>
    <row r="181" spans="9:23" x14ac:dyDescent="0.25">
      <c r="I181" s="5" t="s">
        <v>146</v>
      </c>
      <c r="J181" s="5" t="s">
        <v>148</v>
      </c>
      <c r="K181" s="3" t="str">
        <f t="shared" si="20"/>
        <v>PuO2-Pu</v>
      </c>
      <c r="L181" s="6">
        <v>-808.74450077414895</v>
      </c>
      <c r="M181" s="6">
        <v>-330.47281579465999</v>
      </c>
      <c r="N181" s="6">
        <v>70.099357926691496</v>
      </c>
      <c r="O181" s="5" t="s">
        <v>2</v>
      </c>
      <c r="Q181" s="3" t="s">
        <v>429</v>
      </c>
      <c r="R181" s="4" t="str">
        <f t="shared" si="21"/>
        <v/>
      </c>
      <c r="S181" s="4">
        <f t="shared" si="22"/>
        <v>70.099357926691496</v>
      </c>
      <c r="T181" s="6" t="str">
        <f t="shared" si="23"/>
        <v/>
      </c>
      <c r="U181" s="6" t="str">
        <f t="shared" si="24"/>
        <v/>
      </c>
      <c r="V181" s="6" t="str">
        <f t="shared" si="25"/>
        <v/>
      </c>
      <c r="W181" s="6" t="str">
        <f t="shared" si="26"/>
        <v>No</v>
      </c>
    </row>
    <row r="182" spans="9:23" x14ac:dyDescent="0.25">
      <c r="I182" s="5" t="s">
        <v>150</v>
      </c>
      <c r="J182" s="5" t="s">
        <v>151</v>
      </c>
      <c r="K182" s="3" t="str">
        <f t="shared" si="20"/>
        <v>Rb2O-Rb9O2</v>
      </c>
      <c r="L182" s="6">
        <v>-238.03788522124</v>
      </c>
      <c r="M182" s="6">
        <v>-599.07465502684795</v>
      </c>
      <c r="N182" s="6">
        <v>19.8018468244411</v>
      </c>
      <c r="O182" s="5" t="s">
        <v>12</v>
      </c>
      <c r="Q182" s="3" t="s">
        <v>430</v>
      </c>
      <c r="R182" s="4" t="str">
        <f t="shared" si="21"/>
        <v/>
      </c>
      <c r="S182" s="4">
        <f t="shared" si="22"/>
        <v>19.8018468244411</v>
      </c>
      <c r="T182" s="6" t="str">
        <f t="shared" si="23"/>
        <v/>
      </c>
      <c r="U182" s="6" t="str">
        <f t="shared" si="24"/>
        <v/>
      </c>
      <c r="V182" s="6" t="str">
        <f t="shared" si="25"/>
        <v/>
      </c>
      <c r="W182" s="6" t="str">
        <f t="shared" si="26"/>
        <v>Yes</v>
      </c>
    </row>
    <row r="183" spans="9:23" x14ac:dyDescent="0.25">
      <c r="I183" s="5" t="s">
        <v>150</v>
      </c>
      <c r="J183" s="5" t="s">
        <v>153</v>
      </c>
      <c r="K183" s="3" t="str">
        <f t="shared" si="20"/>
        <v>Rb2O-Rb</v>
      </c>
      <c r="L183" s="6">
        <v>-238.03788522124</v>
      </c>
      <c r="M183" s="6">
        <v>-23.439229526730401</v>
      </c>
      <c r="N183" s="6">
        <v>22.122941604727099</v>
      </c>
      <c r="O183" s="5" t="s">
        <v>12</v>
      </c>
      <c r="Q183" s="3" t="s">
        <v>431</v>
      </c>
      <c r="R183" s="4" t="str">
        <f t="shared" si="21"/>
        <v/>
      </c>
      <c r="S183" s="4">
        <f t="shared" si="22"/>
        <v>22.122941604727099</v>
      </c>
      <c r="T183" s="6" t="str">
        <f t="shared" si="23"/>
        <v/>
      </c>
      <c r="U183" s="6" t="str">
        <f t="shared" si="24"/>
        <v/>
      </c>
      <c r="V183" s="6" t="str">
        <f t="shared" si="25"/>
        <v/>
      </c>
      <c r="W183" s="6" t="str">
        <f t="shared" si="26"/>
        <v>Yes</v>
      </c>
    </row>
    <row r="184" spans="9:23" x14ac:dyDescent="0.25">
      <c r="I184" s="5" t="s">
        <v>149</v>
      </c>
      <c r="J184" s="5" t="s">
        <v>150</v>
      </c>
      <c r="K184" s="3" t="str">
        <f t="shared" si="20"/>
        <v>Rb2O2-Rb2O</v>
      </c>
      <c r="L184" s="6">
        <v>-386.56397004915601</v>
      </c>
      <c r="M184" s="6">
        <v>-238.03788522124</v>
      </c>
      <c r="N184" s="6">
        <v>-20.510399735137</v>
      </c>
      <c r="O184" s="5" t="s">
        <v>2</v>
      </c>
      <c r="Q184" s="3" t="s">
        <v>432</v>
      </c>
      <c r="R184" s="4" t="str">
        <f t="shared" si="21"/>
        <v/>
      </c>
      <c r="S184" s="4">
        <f t="shared" si="22"/>
        <v>-20.510399735137</v>
      </c>
      <c r="T184" s="6" t="str">
        <f t="shared" si="23"/>
        <v/>
      </c>
      <c r="U184" s="6" t="str">
        <f t="shared" si="24"/>
        <v/>
      </c>
      <c r="V184" s="6" t="str">
        <f t="shared" si="25"/>
        <v/>
      </c>
      <c r="W184" s="6" t="str">
        <f t="shared" si="26"/>
        <v>No</v>
      </c>
    </row>
    <row r="185" spans="9:23" x14ac:dyDescent="0.25">
      <c r="I185" s="5" t="s">
        <v>149</v>
      </c>
      <c r="J185" s="5" t="s">
        <v>151</v>
      </c>
      <c r="K185" s="3" t="str">
        <f t="shared" si="20"/>
        <v>Rb2O2-Rb9O2</v>
      </c>
      <c r="L185" s="6">
        <v>-386.56397004915601</v>
      </c>
      <c r="M185" s="6">
        <v>-599.07465502684795</v>
      </c>
      <c r="N185" s="6">
        <v>-6.1131688210019997</v>
      </c>
      <c r="O185" s="5" t="s">
        <v>2</v>
      </c>
      <c r="Q185" s="3" t="s">
        <v>433</v>
      </c>
      <c r="R185" s="4" t="str">
        <f t="shared" si="21"/>
        <v/>
      </c>
      <c r="S185" s="4">
        <f t="shared" si="22"/>
        <v>-6.1131688210019997</v>
      </c>
      <c r="T185" s="6" t="str">
        <f t="shared" si="23"/>
        <v/>
      </c>
      <c r="U185" s="6" t="str">
        <f t="shared" si="24"/>
        <v/>
      </c>
      <c r="V185" s="6" t="str">
        <f t="shared" si="25"/>
        <v/>
      </c>
      <c r="W185" s="6" t="str">
        <f t="shared" si="26"/>
        <v>No</v>
      </c>
    </row>
    <row r="186" spans="9:23" x14ac:dyDescent="0.25">
      <c r="I186" s="5" t="s">
        <v>149</v>
      </c>
      <c r="J186" s="5" t="s">
        <v>153</v>
      </c>
      <c r="K186" s="3" t="str">
        <f t="shared" si="20"/>
        <v>Rb2O2-Rb</v>
      </c>
      <c r="L186" s="6">
        <v>-386.56397004915601</v>
      </c>
      <c r="M186" s="6">
        <v>-23.439229526730401</v>
      </c>
      <c r="N186" s="6">
        <v>0.80627093479503698</v>
      </c>
      <c r="O186" s="5" t="s">
        <v>12</v>
      </c>
      <c r="Q186" s="3" t="s">
        <v>434</v>
      </c>
      <c r="R186" s="4" t="str">
        <f t="shared" si="21"/>
        <v/>
      </c>
      <c r="S186" s="4">
        <f t="shared" si="22"/>
        <v>0.80627093479503698</v>
      </c>
      <c r="T186" s="6" t="str">
        <f t="shared" si="23"/>
        <v/>
      </c>
      <c r="U186" s="6" t="str">
        <f t="shared" si="24"/>
        <v/>
      </c>
      <c r="V186" s="6" t="str">
        <f t="shared" si="25"/>
        <v/>
      </c>
      <c r="W186" s="6" t="str">
        <f t="shared" si="26"/>
        <v>Yes</v>
      </c>
    </row>
    <row r="187" spans="9:23" x14ac:dyDescent="0.25">
      <c r="I187" s="5" t="s">
        <v>151</v>
      </c>
      <c r="J187" s="5" t="s">
        <v>153</v>
      </c>
      <c r="K187" s="3" t="str">
        <f t="shared" si="20"/>
        <v>Rb9O2-Rb</v>
      </c>
      <c r="L187" s="6">
        <v>-599.07465502684795</v>
      </c>
      <c r="M187" s="6">
        <v>-23.439229526730401</v>
      </c>
      <c r="N187" s="6">
        <v>25.0243100800846</v>
      </c>
      <c r="O187" s="5" t="s">
        <v>2</v>
      </c>
      <c r="Q187" s="3" t="s">
        <v>435</v>
      </c>
      <c r="R187" s="4" t="str">
        <f t="shared" si="21"/>
        <v/>
      </c>
      <c r="S187" s="4">
        <f t="shared" si="22"/>
        <v>25.0243100800846</v>
      </c>
      <c r="T187" s="6" t="str">
        <f t="shared" si="23"/>
        <v/>
      </c>
      <c r="U187" s="6" t="str">
        <f t="shared" si="24"/>
        <v/>
      </c>
      <c r="V187" s="6" t="str">
        <f t="shared" si="25"/>
        <v/>
      </c>
      <c r="W187" s="6" t="str">
        <f t="shared" si="26"/>
        <v>No</v>
      </c>
    </row>
    <row r="188" spans="9:23" x14ac:dyDescent="0.25">
      <c r="I188" s="5" t="s">
        <v>152</v>
      </c>
      <c r="J188" s="5" t="s">
        <v>149</v>
      </c>
      <c r="K188" s="3" t="str">
        <f t="shared" si="20"/>
        <v>RbO2-Rb2O2</v>
      </c>
      <c r="L188" s="6">
        <v>-316.85733860861899</v>
      </c>
      <c r="M188" s="6">
        <v>-386.56397004915601</v>
      </c>
      <c r="N188" s="6">
        <v>-45.461130979011699</v>
      </c>
      <c r="O188" s="5" t="s">
        <v>2</v>
      </c>
      <c r="Q188" s="3" t="s">
        <v>436</v>
      </c>
      <c r="R188" s="4" t="str">
        <f t="shared" si="21"/>
        <v/>
      </c>
      <c r="S188" s="4">
        <f t="shared" si="22"/>
        <v>-45.461130979011699</v>
      </c>
      <c r="T188" s="6" t="str">
        <f t="shared" si="23"/>
        <v/>
      </c>
      <c r="U188" s="6" t="str">
        <f t="shared" si="24"/>
        <v/>
      </c>
      <c r="V188" s="6" t="str">
        <f t="shared" si="25"/>
        <v/>
      </c>
      <c r="W188" s="6" t="str">
        <f t="shared" si="26"/>
        <v>No</v>
      </c>
    </row>
    <row r="189" spans="9:23" x14ac:dyDescent="0.25">
      <c r="I189" s="5" t="s">
        <v>152</v>
      </c>
      <c r="J189" s="5" t="s">
        <v>150</v>
      </c>
      <c r="K189" s="3" t="str">
        <f t="shared" si="20"/>
        <v>RbO2-Rb2O</v>
      </c>
      <c r="L189" s="6">
        <v>-316.85733860861899</v>
      </c>
      <c r="M189" s="6">
        <v>-238.03788522124</v>
      </c>
      <c r="N189" s="6">
        <v>-37.144220564386799</v>
      </c>
      <c r="O189" s="5" t="s">
        <v>2</v>
      </c>
      <c r="Q189" s="3" t="s">
        <v>437</v>
      </c>
      <c r="R189" s="4" t="str">
        <f t="shared" si="21"/>
        <v/>
      </c>
      <c r="S189" s="4">
        <f t="shared" si="22"/>
        <v>-37.144220564386799</v>
      </c>
      <c r="T189" s="6" t="str">
        <f t="shared" si="23"/>
        <v/>
      </c>
      <c r="U189" s="6" t="str">
        <f t="shared" si="24"/>
        <v/>
      </c>
      <c r="V189" s="6" t="str">
        <f t="shared" si="25"/>
        <v/>
      </c>
      <c r="W189" s="6" t="str">
        <f t="shared" si="26"/>
        <v>No</v>
      </c>
    </row>
    <row r="190" spans="9:23" x14ac:dyDescent="0.25">
      <c r="I190" s="5" t="s">
        <v>152</v>
      </c>
      <c r="J190" s="5" t="s">
        <v>151</v>
      </c>
      <c r="K190" s="3" t="str">
        <f t="shared" si="20"/>
        <v>RbO2-Rb9O2</v>
      </c>
      <c r="L190" s="6">
        <v>-316.85733860861899</v>
      </c>
      <c r="M190" s="6">
        <v>-599.07465502684795</v>
      </c>
      <c r="N190" s="6">
        <v>-28.246397534882401</v>
      </c>
      <c r="O190" s="5" t="s">
        <v>2</v>
      </c>
      <c r="Q190" s="3" t="s">
        <v>438</v>
      </c>
      <c r="R190" s="4" t="str">
        <f t="shared" si="21"/>
        <v/>
      </c>
      <c r="S190" s="4">
        <f t="shared" si="22"/>
        <v>-28.246397534882401</v>
      </c>
      <c r="T190" s="6" t="str">
        <f t="shared" si="23"/>
        <v/>
      </c>
      <c r="U190" s="6" t="str">
        <f t="shared" si="24"/>
        <v/>
      </c>
      <c r="V190" s="6" t="str">
        <f t="shared" si="25"/>
        <v/>
      </c>
      <c r="W190" s="6" t="str">
        <f t="shared" si="26"/>
        <v>No</v>
      </c>
    </row>
    <row r="191" spans="9:23" x14ac:dyDescent="0.25">
      <c r="I191" s="5" t="s">
        <v>152</v>
      </c>
      <c r="J191" s="5" t="s">
        <v>153</v>
      </c>
      <c r="K191" s="3" t="str">
        <f t="shared" si="20"/>
        <v>RbO2-Rb</v>
      </c>
      <c r="L191" s="6">
        <v>-316.85733860861899</v>
      </c>
      <c r="M191" s="6">
        <v>-23.439229526730401</v>
      </c>
      <c r="N191" s="6">
        <v>-22.327430022108299</v>
      </c>
      <c r="O191" s="5" t="s">
        <v>2</v>
      </c>
      <c r="Q191" s="3" t="s">
        <v>439</v>
      </c>
      <c r="R191" s="4" t="str">
        <f t="shared" si="21"/>
        <v/>
      </c>
      <c r="S191" s="4">
        <f t="shared" si="22"/>
        <v>-22.327430022108299</v>
      </c>
      <c r="T191" s="6" t="str">
        <f t="shared" si="23"/>
        <v/>
      </c>
      <c r="U191" s="6" t="str">
        <f t="shared" si="24"/>
        <v/>
      </c>
      <c r="V191" s="6" t="str">
        <f t="shared" si="25"/>
        <v/>
      </c>
      <c r="W191" s="6" t="str">
        <f t="shared" si="26"/>
        <v>No</v>
      </c>
    </row>
    <row r="192" spans="9:23" x14ac:dyDescent="0.25">
      <c r="I192" s="5" t="s">
        <v>154</v>
      </c>
      <c r="J192" s="5" t="s">
        <v>155</v>
      </c>
      <c r="K192" s="3" t="str">
        <f t="shared" si="20"/>
        <v>Re2O7-ReO3</v>
      </c>
      <c r="L192" s="6">
        <v>-1795.538081491</v>
      </c>
      <c r="M192" s="6">
        <v>-827.09927372375796</v>
      </c>
      <c r="N192" s="6">
        <v>-27.696950519568301</v>
      </c>
      <c r="O192" s="5" t="s">
        <v>2</v>
      </c>
      <c r="Q192" s="3" t="s">
        <v>440</v>
      </c>
      <c r="R192" s="4" t="str">
        <f t="shared" si="21"/>
        <v/>
      </c>
      <c r="S192" s="4">
        <f t="shared" si="22"/>
        <v>-27.696950519568301</v>
      </c>
      <c r="T192" s="6" t="str">
        <f t="shared" si="23"/>
        <v/>
      </c>
      <c r="U192" s="6" t="str">
        <f t="shared" si="24"/>
        <v/>
      </c>
      <c r="V192" s="6" t="str">
        <f t="shared" si="25"/>
        <v/>
      </c>
      <c r="W192" s="6" t="str">
        <f t="shared" si="26"/>
        <v>No</v>
      </c>
    </row>
    <row r="193" spans="9:23" x14ac:dyDescent="0.25">
      <c r="I193" s="5" t="s">
        <v>154</v>
      </c>
      <c r="J193" s="5" t="s">
        <v>156</v>
      </c>
      <c r="K193" s="3" t="str">
        <f t="shared" si="20"/>
        <v>Re2O7-Re</v>
      </c>
      <c r="L193" s="6">
        <v>-1795.538081491</v>
      </c>
      <c r="M193" s="6">
        <v>-286.93975046355598</v>
      </c>
      <c r="N193" s="6">
        <v>5.4861698032170798</v>
      </c>
      <c r="O193" s="5" t="s">
        <v>12</v>
      </c>
      <c r="Q193" s="3" t="s">
        <v>441</v>
      </c>
      <c r="R193" s="4" t="str">
        <f t="shared" si="21"/>
        <v/>
      </c>
      <c r="S193" s="4">
        <f t="shared" si="22"/>
        <v>5.4861698032170798</v>
      </c>
      <c r="T193" s="6" t="str">
        <f t="shared" si="23"/>
        <v/>
      </c>
      <c r="U193" s="6" t="str">
        <f t="shared" si="24"/>
        <v/>
      </c>
      <c r="V193" s="6" t="str">
        <f t="shared" si="25"/>
        <v/>
      </c>
      <c r="W193" s="6" t="str">
        <f t="shared" si="26"/>
        <v>Yes</v>
      </c>
    </row>
    <row r="194" spans="9:23" x14ac:dyDescent="0.25">
      <c r="I194" s="5" t="s">
        <v>155</v>
      </c>
      <c r="J194" s="5" t="s">
        <v>156</v>
      </c>
      <c r="K194" s="3" t="str">
        <f t="shared" si="20"/>
        <v>ReO3-Re</v>
      </c>
      <c r="L194" s="6">
        <v>-827.09927372375796</v>
      </c>
      <c r="M194" s="6">
        <v>-286.93975046355598</v>
      </c>
      <c r="N194" s="6">
        <v>11.016689857014599</v>
      </c>
      <c r="O194" s="5" t="s">
        <v>12</v>
      </c>
      <c r="Q194" s="3" t="s">
        <v>442</v>
      </c>
      <c r="R194" s="4" t="str">
        <f t="shared" si="21"/>
        <v/>
      </c>
      <c r="S194" s="4">
        <f t="shared" si="22"/>
        <v>11.016689857014599</v>
      </c>
      <c r="T194" s="6" t="str">
        <f t="shared" si="23"/>
        <v/>
      </c>
      <c r="U194" s="6" t="str">
        <f t="shared" si="24"/>
        <v/>
      </c>
      <c r="V194" s="6" t="str">
        <f t="shared" si="25"/>
        <v/>
      </c>
      <c r="W194" s="6" t="str">
        <f t="shared" si="26"/>
        <v>Yes</v>
      </c>
    </row>
    <row r="195" spans="9:23" x14ac:dyDescent="0.25">
      <c r="I195" s="5" t="s">
        <v>157</v>
      </c>
      <c r="J195" s="5" t="s">
        <v>158</v>
      </c>
      <c r="K195" s="3" t="str">
        <f t="shared" ref="K195:K258" si="27">CONCATENATE(I195,"-",J195)</f>
        <v>RhO2-Rh</v>
      </c>
      <c r="L195" s="6">
        <v>-482.72706976071601</v>
      </c>
      <c r="M195" s="6">
        <v>-169.64329722395999</v>
      </c>
      <c r="N195" s="6">
        <v>-12.494598294674899</v>
      </c>
      <c r="O195" s="5" t="s">
        <v>2</v>
      </c>
      <c r="Q195" s="3" t="s">
        <v>443</v>
      </c>
      <c r="R195" s="4" t="str">
        <f t="shared" si="21"/>
        <v/>
      </c>
      <c r="S195" s="4">
        <f t="shared" si="22"/>
        <v>-12.494598294674899</v>
      </c>
      <c r="T195" s="6" t="str">
        <f t="shared" si="23"/>
        <v/>
      </c>
      <c r="U195" s="6" t="str">
        <f t="shared" si="24"/>
        <v/>
      </c>
      <c r="V195" s="6" t="str">
        <f t="shared" si="25"/>
        <v/>
      </c>
      <c r="W195" s="6" t="str">
        <f t="shared" si="26"/>
        <v>No</v>
      </c>
    </row>
    <row r="196" spans="9:23" x14ac:dyDescent="0.25">
      <c r="I196" s="5" t="s">
        <v>160</v>
      </c>
      <c r="J196" s="5" t="s">
        <v>161</v>
      </c>
      <c r="K196" s="3" t="str">
        <f t="shared" si="27"/>
        <v>RuO2-Ru</v>
      </c>
      <c r="L196" s="6">
        <v>-543.17215025249595</v>
      </c>
      <c r="M196" s="6">
        <v>-213.90112820490501</v>
      </c>
      <c r="N196" s="6">
        <v>-4.4009735392569604</v>
      </c>
      <c r="O196" s="5" t="s">
        <v>2</v>
      </c>
      <c r="Q196" s="3" t="s">
        <v>444</v>
      </c>
      <c r="R196" s="4">
        <f t="shared" ref="R196:R259" si="28">IFERROR(VLOOKUP(Q196,$C$3:$G$108,4,FALSE),"")</f>
        <v>-24.43549237941</v>
      </c>
      <c r="S196" s="4">
        <f t="shared" ref="S196:S259" si="29">IFERROR(VLOOKUP(Q196,$K$3:$O$299,4,FALSE),"")</f>
        <v>-4.4009735392569604</v>
      </c>
      <c r="T196" s="6">
        <f t="shared" ref="T196:T259" si="30">IF(OR(R196="",S196=""),"",R196-S196)</f>
        <v>-20.034518840153041</v>
      </c>
      <c r="U196" s="6">
        <f t="shared" ref="U196:U259" si="31">IF(T196="","",ABS(T196))</f>
        <v>20.034518840153041</v>
      </c>
      <c r="V196" s="6" t="str">
        <f t="shared" ref="V196:V259" si="32">IFERROR(VLOOKUP(Q196,$C$3:$G$108,5,FALSE),"")</f>
        <v>No</v>
      </c>
      <c r="W196" s="6" t="str">
        <f t="shared" ref="W196:W259" si="33">IFERROR(VLOOKUP(Q196,$K$3:$O$299,5,FALSE),"")</f>
        <v>No</v>
      </c>
    </row>
    <row r="197" spans="9:23" x14ac:dyDescent="0.25">
      <c r="I197" s="5" t="s">
        <v>159</v>
      </c>
      <c r="J197" s="5" t="s">
        <v>160</v>
      </c>
      <c r="K197" s="3" t="str">
        <f t="shared" si="27"/>
        <v>RuO4-RuO2</v>
      </c>
      <c r="L197" s="6">
        <v>-807.66131552376203</v>
      </c>
      <c r="M197" s="6">
        <v>-543.17215025249595</v>
      </c>
      <c r="N197" s="6">
        <v>-36.791901927419701</v>
      </c>
      <c r="O197" s="5" t="s">
        <v>2</v>
      </c>
      <c r="Q197" s="3" t="s">
        <v>445</v>
      </c>
      <c r="R197" s="4" t="str">
        <f t="shared" si="28"/>
        <v/>
      </c>
      <c r="S197" s="4">
        <f t="shared" si="29"/>
        <v>-36.791901927419701</v>
      </c>
      <c r="T197" s="6" t="str">
        <f t="shared" si="30"/>
        <v/>
      </c>
      <c r="U197" s="6" t="str">
        <f t="shared" si="31"/>
        <v/>
      </c>
      <c r="V197" s="6" t="str">
        <f t="shared" si="32"/>
        <v/>
      </c>
      <c r="W197" s="6" t="str">
        <f t="shared" si="33"/>
        <v>No</v>
      </c>
    </row>
    <row r="198" spans="9:23" x14ac:dyDescent="0.25">
      <c r="I198" s="5" t="s">
        <v>159</v>
      </c>
      <c r="J198" s="5" t="s">
        <v>161</v>
      </c>
      <c r="K198" s="3" t="str">
        <f t="shared" si="27"/>
        <v>RuO4-Ru</v>
      </c>
      <c r="L198" s="6">
        <v>-807.66131552376203</v>
      </c>
      <c r="M198" s="6">
        <v>-213.90112820490501</v>
      </c>
      <c r="N198" s="6">
        <v>-20.596437733338298</v>
      </c>
      <c r="O198" s="5" t="s">
        <v>2</v>
      </c>
      <c r="Q198" s="3" t="s">
        <v>446</v>
      </c>
      <c r="R198" s="4" t="str">
        <f t="shared" si="28"/>
        <v/>
      </c>
      <c r="S198" s="4">
        <f t="shared" si="29"/>
        <v>-20.596437733338298</v>
      </c>
      <c r="T198" s="6" t="str">
        <f t="shared" si="30"/>
        <v/>
      </c>
      <c r="U198" s="6" t="str">
        <f t="shared" si="31"/>
        <v/>
      </c>
      <c r="V198" s="6" t="str">
        <f t="shared" si="32"/>
        <v/>
      </c>
      <c r="W198" s="6" t="str">
        <f t="shared" si="33"/>
        <v>No</v>
      </c>
    </row>
    <row r="199" spans="9:23" x14ac:dyDescent="0.25">
      <c r="I199" s="5" t="s">
        <v>164</v>
      </c>
      <c r="J199" s="5" t="s">
        <v>165</v>
      </c>
      <c r="K199" s="3" t="str">
        <f t="shared" si="27"/>
        <v>Sb2O3-Sb</v>
      </c>
      <c r="L199" s="6">
        <v>-735.45799684563804</v>
      </c>
      <c r="M199" s="6">
        <v>-95.180796536115693</v>
      </c>
      <c r="N199" s="6">
        <v>12.6623166947497</v>
      </c>
      <c r="O199" s="5" t="s">
        <v>12</v>
      </c>
      <c r="Q199" s="3" t="s">
        <v>447</v>
      </c>
      <c r="R199" s="4">
        <f t="shared" si="28"/>
        <v>-4.0943948259375</v>
      </c>
      <c r="S199" s="4">
        <f t="shared" si="29"/>
        <v>12.6623166947497</v>
      </c>
      <c r="T199" s="6">
        <f t="shared" si="30"/>
        <v>-16.756711520687201</v>
      </c>
      <c r="U199" s="6">
        <f t="shared" si="31"/>
        <v>16.756711520687201</v>
      </c>
      <c r="V199" s="6" t="str">
        <f t="shared" si="32"/>
        <v>Yes</v>
      </c>
      <c r="W199" s="6" t="str">
        <f t="shared" si="33"/>
        <v>Yes</v>
      </c>
    </row>
    <row r="200" spans="9:23" x14ac:dyDescent="0.25">
      <c r="I200" s="5" t="s">
        <v>162</v>
      </c>
      <c r="J200" s="5" t="s">
        <v>163</v>
      </c>
      <c r="K200" s="3" t="str">
        <f t="shared" si="27"/>
        <v>Sb2O5-SbO2</v>
      </c>
      <c r="L200" s="6">
        <v>-1044.3854278947399</v>
      </c>
      <c r="M200" s="6">
        <v>-451.079786382132</v>
      </c>
      <c r="N200" s="6">
        <v>-26.810629432570199</v>
      </c>
      <c r="O200" s="5" t="s">
        <v>2</v>
      </c>
      <c r="Q200" s="3" t="s">
        <v>448</v>
      </c>
      <c r="R200" s="4" t="str">
        <f t="shared" si="28"/>
        <v/>
      </c>
      <c r="S200" s="4">
        <f t="shared" si="29"/>
        <v>-26.810629432570199</v>
      </c>
      <c r="T200" s="6" t="str">
        <f t="shared" si="30"/>
        <v/>
      </c>
      <c r="U200" s="6" t="str">
        <f t="shared" si="31"/>
        <v/>
      </c>
      <c r="V200" s="6" t="str">
        <f t="shared" si="32"/>
        <v/>
      </c>
      <c r="W200" s="6" t="str">
        <f t="shared" si="33"/>
        <v>No</v>
      </c>
    </row>
    <row r="201" spans="9:23" x14ac:dyDescent="0.25">
      <c r="I201" s="5" t="s">
        <v>162</v>
      </c>
      <c r="J201" s="5" t="s">
        <v>164</v>
      </c>
      <c r="K201" s="3" t="str">
        <f t="shared" si="27"/>
        <v>Sb2O5-Sb2O3</v>
      </c>
      <c r="L201" s="6">
        <v>-1044.3854278947399</v>
      </c>
      <c r="M201" s="6">
        <v>-735.45799684563804</v>
      </c>
      <c r="N201" s="6">
        <v>-14.5727690384984</v>
      </c>
      <c r="O201" s="5" t="s">
        <v>2</v>
      </c>
      <c r="Q201" s="3" t="s">
        <v>449</v>
      </c>
      <c r="R201" s="4">
        <f t="shared" si="28"/>
        <v>-31.352474446140199</v>
      </c>
      <c r="S201" s="4">
        <f t="shared" si="29"/>
        <v>-14.5727690384984</v>
      </c>
      <c r="T201" s="6">
        <f t="shared" si="30"/>
        <v>-16.779705407641799</v>
      </c>
      <c r="U201" s="6">
        <f t="shared" si="31"/>
        <v>16.779705407641799</v>
      </c>
      <c r="V201" s="6" t="str">
        <f t="shared" si="32"/>
        <v>No</v>
      </c>
      <c r="W201" s="6" t="str">
        <f t="shared" si="33"/>
        <v>No</v>
      </c>
    </row>
    <row r="202" spans="9:23" x14ac:dyDescent="0.25">
      <c r="I202" s="5" t="s">
        <v>162</v>
      </c>
      <c r="J202" s="5" t="s">
        <v>165</v>
      </c>
      <c r="K202" s="3" t="str">
        <f t="shared" si="27"/>
        <v>Sb2O5-Sb</v>
      </c>
      <c r="L202" s="6">
        <v>-1044.3854278947399</v>
      </c>
      <c r="M202" s="6">
        <v>-95.180796536115693</v>
      </c>
      <c r="N202" s="6">
        <v>1.7682824014504399</v>
      </c>
      <c r="O202" s="5" t="s">
        <v>12</v>
      </c>
      <c r="Q202" s="3" t="s">
        <v>450</v>
      </c>
      <c r="R202" s="4">
        <f t="shared" si="28"/>
        <v>-14.9976266740186</v>
      </c>
      <c r="S202" s="4">
        <f t="shared" si="29"/>
        <v>1.7682824014504399</v>
      </c>
      <c r="T202" s="6">
        <f t="shared" si="30"/>
        <v>-16.76590907546904</v>
      </c>
      <c r="U202" s="6">
        <f t="shared" si="31"/>
        <v>16.76590907546904</v>
      </c>
      <c r="V202" s="6" t="str">
        <f t="shared" si="32"/>
        <v>No</v>
      </c>
      <c r="W202" s="6" t="str">
        <f t="shared" si="33"/>
        <v>Yes</v>
      </c>
    </row>
    <row r="203" spans="9:23" x14ac:dyDescent="0.25">
      <c r="I203" s="5" t="s">
        <v>163</v>
      </c>
      <c r="J203" s="5" t="s">
        <v>164</v>
      </c>
      <c r="K203" s="3" t="str">
        <f t="shared" si="27"/>
        <v>SbO2-Sb2O3</v>
      </c>
      <c r="L203" s="6">
        <v>-451.079786382132</v>
      </c>
      <c r="M203" s="6">
        <v>-735.45799684563804</v>
      </c>
      <c r="N203" s="6">
        <v>-2.3349086444266902</v>
      </c>
      <c r="O203" s="5" t="s">
        <v>12</v>
      </c>
      <c r="Q203" s="3" t="s">
        <v>451</v>
      </c>
      <c r="R203" s="4" t="str">
        <f t="shared" si="28"/>
        <v/>
      </c>
      <c r="S203" s="4">
        <f t="shared" si="29"/>
        <v>-2.3349086444266902</v>
      </c>
      <c r="T203" s="6" t="str">
        <f t="shared" si="30"/>
        <v/>
      </c>
      <c r="U203" s="6" t="str">
        <f t="shared" si="31"/>
        <v/>
      </c>
      <c r="V203" s="6" t="str">
        <f t="shared" si="32"/>
        <v/>
      </c>
      <c r="W203" s="6" t="str">
        <f t="shared" si="33"/>
        <v>Yes</v>
      </c>
    </row>
    <row r="204" spans="9:23" x14ac:dyDescent="0.25">
      <c r="I204" s="5" t="s">
        <v>163</v>
      </c>
      <c r="J204" s="5" t="s">
        <v>165</v>
      </c>
      <c r="K204" s="3" t="str">
        <f t="shared" si="27"/>
        <v>SbO2-Sb</v>
      </c>
      <c r="L204" s="6">
        <v>-451.079786382132</v>
      </c>
      <c r="M204" s="6">
        <v>-95.180796536115693</v>
      </c>
      <c r="N204" s="6">
        <v>8.9130103599556207</v>
      </c>
      <c r="O204" s="5" t="s">
        <v>12</v>
      </c>
      <c r="Q204" s="3" t="s">
        <v>452</v>
      </c>
      <c r="R204" s="4" t="str">
        <f t="shared" si="28"/>
        <v/>
      </c>
      <c r="S204" s="4">
        <f t="shared" si="29"/>
        <v>8.9130103599556207</v>
      </c>
      <c r="T204" s="6" t="str">
        <f t="shared" si="30"/>
        <v/>
      </c>
      <c r="U204" s="6" t="str">
        <f t="shared" si="31"/>
        <v/>
      </c>
      <c r="V204" s="6" t="str">
        <f t="shared" si="32"/>
        <v/>
      </c>
      <c r="W204" s="6" t="str">
        <f t="shared" si="33"/>
        <v>Yes</v>
      </c>
    </row>
    <row r="205" spans="9:23" x14ac:dyDescent="0.25">
      <c r="I205" s="5" t="s">
        <v>166</v>
      </c>
      <c r="J205" s="5" t="s">
        <v>167</v>
      </c>
      <c r="K205" s="3" t="str">
        <f t="shared" si="27"/>
        <v>Sc2O3-Sc</v>
      </c>
      <c r="L205" s="6">
        <v>-1092.9238294327599</v>
      </c>
      <c r="M205" s="6">
        <v>-146.08185626929901</v>
      </c>
      <c r="N205" s="6">
        <v>97.883554401670395</v>
      </c>
      <c r="O205" s="5" t="s">
        <v>2</v>
      </c>
      <c r="Q205" s="3" t="s">
        <v>453</v>
      </c>
      <c r="R205" s="4">
        <f t="shared" si="28"/>
        <v>90.3151131921976</v>
      </c>
      <c r="S205" s="4">
        <f t="shared" si="29"/>
        <v>97.883554401670395</v>
      </c>
      <c r="T205" s="6">
        <f t="shared" si="30"/>
        <v>-7.5684412094727946</v>
      </c>
      <c r="U205" s="6">
        <f t="shared" si="31"/>
        <v>7.5684412094727946</v>
      </c>
      <c r="V205" s="6" t="str">
        <f t="shared" si="32"/>
        <v>No</v>
      </c>
      <c r="W205" s="6" t="str">
        <f t="shared" si="33"/>
        <v>No</v>
      </c>
    </row>
    <row r="206" spans="9:23" x14ac:dyDescent="0.25">
      <c r="I206" s="5" t="s">
        <v>168</v>
      </c>
      <c r="J206" s="5" t="s">
        <v>169</v>
      </c>
      <c r="K206" s="3" t="str">
        <f t="shared" si="27"/>
        <v>Se2O5-SeO2</v>
      </c>
      <c r="L206" s="6">
        <v>-897.056669179153</v>
      </c>
      <c r="M206" s="6">
        <v>-388.82026971387899</v>
      </c>
      <c r="N206" s="6">
        <v>-49.620354811657101</v>
      </c>
      <c r="O206" s="5" t="s">
        <v>2</v>
      </c>
      <c r="Q206" s="3" t="s">
        <v>454</v>
      </c>
      <c r="R206" s="4" t="str">
        <f t="shared" si="28"/>
        <v/>
      </c>
      <c r="S206" s="4">
        <f t="shared" si="29"/>
        <v>-49.620354811657101</v>
      </c>
      <c r="T206" s="6" t="str">
        <f t="shared" si="30"/>
        <v/>
      </c>
      <c r="U206" s="6" t="str">
        <f t="shared" si="31"/>
        <v/>
      </c>
      <c r="V206" s="6" t="str">
        <f t="shared" si="32"/>
        <v/>
      </c>
      <c r="W206" s="6" t="str">
        <f t="shared" si="33"/>
        <v>No</v>
      </c>
    </row>
    <row r="207" spans="9:23" x14ac:dyDescent="0.25">
      <c r="I207" s="5" t="s">
        <v>168</v>
      </c>
      <c r="J207" s="5" t="s">
        <v>170</v>
      </c>
      <c r="K207" s="3" t="str">
        <f t="shared" si="27"/>
        <v>Se2O5-Se</v>
      </c>
      <c r="L207" s="6">
        <v>-897.056669179153</v>
      </c>
      <c r="M207" s="6">
        <v>-80.463542974447506</v>
      </c>
      <c r="N207" s="6">
        <v>-21.810567917000899</v>
      </c>
      <c r="O207" s="5" t="s">
        <v>2</v>
      </c>
      <c r="Q207" s="3" t="s">
        <v>455</v>
      </c>
      <c r="R207" s="4" t="str">
        <f t="shared" si="28"/>
        <v/>
      </c>
      <c r="S207" s="4">
        <f t="shared" si="29"/>
        <v>-21.810567917000899</v>
      </c>
      <c r="T207" s="6" t="str">
        <f t="shared" si="30"/>
        <v/>
      </c>
      <c r="U207" s="6" t="str">
        <f t="shared" si="31"/>
        <v/>
      </c>
      <c r="V207" s="6" t="str">
        <f t="shared" si="32"/>
        <v/>
      </c>
      <c r="W207" s="6" t="str">
        <f t="shared" si="33"/>
        <v>No</v>
      </c>
    </row>
    <row r="208" spans="9:23" x14ac:dyDescent="0.25">
      <c r="I208" s="5" t="s">
        <v>169</v>
      </c>
      <c r="J208" s="5" t="s">
        <v>170</v>
      </c>
      <c r="K208" s="3" t="str">
        <f t="shared" si="27"/>
        <v>SeO2-Se</v>
      </c>
      <c r="L208" s="6">
        <v>-388.82026971387899</v>
      </c>
      <c r="M208" s="6">
        <v>-80.463542974447506</v>
      </c>
      <c r="N208" s="6">
        <v>-14.858121193336901</v>
      </c>
      <c r="O208" s="5" t="s">
        <v>2</v>
      </c>
      <c r="Q208" s="3" t="s">
        <v>456</v>
      </c>
      <c r="R208" s="4" t="str">
        <f t="shared" si="28"/>
        <v/>
      </c>
      <c r="S208" s="4">
        <f t="shared" si="29"/>
        <v>-14.858121193336901</v>
      </c>
      <c r="T208" s="6" t="str">
        <f t="shared" si="30"/>
        <v/>
      </c>
      <c r="U208" s="6" t="str">
        <f t="shared" si="31"/>
        <v/>
      </c>
      <c r="V208" s="6" t="str">
        <f t="shared" si="32"/>
        <v/>
      </c>
      <c r="W208" s="6" t="str">
        <f t="shared" si="33"/>
        <v>No</v>
      </c>
    </row>
    <row r="209" spans="9:23" x14ac:dyDescent="0.25">
      <c r="I209" s="5" t="s">
        <v>171</v>
      </c>
      <c r="J209" s="5" t="s">
        <v>172</v>
      </c>
      <c r="K209" s="3" t="str">
        <f t="shared" si="27"/>
        <v>SiO2-Si</v>
      </c>
      <c r="L209" s="6">
        <v>-579.94078422417999</v>
      </c>
      <c r="M209" s="6">
        <v>-125.101843495176</v>
      </c>
      <c r="N209" s="6">
        <v>58.382985801449301</v>
      </c>
      <c r="O209" s="5" t="s">
        <v>2</v>
      </c>
      <c r="Q209" s="3" t="s">
        <v>457</v>
      </c>
      <c r="R209" s="4" t="str">
        <f t="shared" si="28"/>
        <v/>
      </c>
      <c r="S209" s="4">
        <f t="shared" si="29"/>
        <v>58.382985801449301</v>
      </c>
      <c r="T209" s="6" t="str">
        <f t="shared" si="30"/>
        <v/>
      </c>
      <c r="U209" s="6" t="str">
        <f t="shared" si="31"/>
        <v/>
      </c>
      <c r="V209" s="6" t="str">
        <f t="shared" si="32"/>
        <v/>
      </c>
      <c r="W209" s="6" t="str">
        <f t="shared" si="33"/>
        <v>No</v>
      </c>
    </row>
    <row r="210" spans="9:23" x14ac:dyDescent="0.25">
      <c r="I210" s="5" t="s">
        <v>173</v>
      </c>
      <c r="J210" s="5" t="s">
        <v>174</v>
      </c>
      <c r="K210" s="3" t="str">
        <f t="shared" si="27"/>
        <v>Sm2O3-Sm</v>
      </c>
      <c r="L210" s="6">
        <v>-1006.19868018386</v>
      </c>
      <c r="M210" s="6">
        <v>-108.753182664432</v>
      </c>
      <c r="N210" s="6">
        <v>93.860953721947695</v>
      </c>
      <c r="O210" s="5" t="s">
        <v>2</v>
      </c>
      <c r="Q210" s="3" t="s">
        <v>458</v>
      </c>
      <c r="R210" s="4">
        <f t="shared" si="28"/>
        <v>83.782829969176703</v>
      </c>
      <c r="S210" s="4">
        <f t="shared" si="29"/>
        <v>93.860953721947695</v>
      </c>
      <c r="T210" s="6">
        <f t="shared" si="30"/>
        <v>-10.078123752770992</v>
      </c>
      <c r="U210" s="6">
        <f t="shared" si="31"/>
        <v>10.078123752770992</v>
      </c>
      <c r="V210" s="6" t="str">
        <f t="shared" si="32"/>
        <v>No</v>
      </c>
      <c r="W210" s="6" t="str">
        <f t="shared" si="33"/>
        <v>No</v>
      </c>
    </row>
    <row r="211" spans="9:23" x14ac:dyDescent="0.25">
      <c r="I211" s="5" t="s">
        <v>175</v>
      </c>
      <c r="J211" s="5" t="s">
        <v>176</v>
      </c>
      <c r="K211" s="3" t="str">
        <f t="shared" si="27"/>
        <v>Sn5O6-SnO</v>
      </c>
      <c r="L211" s="6">
        <v>-1595.8206847885599</v>
      </c>
      <c r="M211" s="6">
        <v>-282.08472854830399</v>
      </c>
      <c r="N211" s="6">
        <v>16.3605574839894</v>
      </c>
      <c r="O211" s="5" t="s">
        <v>12</v>
      </c>
      <c r="Q211" s="3" t="s">
        <v>459</v>
      </c>
      <c r="R211" s="4" t="str">
        <f t="shared" si="28"/>
        <v/>
      </c>
      <c r="S211" s="4">
        <f t="shared" si="29"/>
        <v>16.3605574839894</v>
      </c>
      <c r="T211" s="6" t="str">
        <f t="shared" si="30"/>
        <v/>
      </c>
      <c r="U211" s="6" t="str">
        <f t="shared" si="31"/>
        <v/>
      </c>
      <c r="V211" s="6" t="str">
        <f t="shared" si="32"/>
        <v/>
      </c>
      <c r="W211" s="6" t="str">
        <f t="shared" si="33"/>
        <v>Yes</v>
      </c>
    </row>
    <row r="212" spans="9:23" x14ac:dyDescent="0.25">
      <c r="I212" s="5" t="s">
        <v>175</v>
      </c>
      <c r="J212" s="5" t="s">
        <v>178</v>
      </c>
      <c r="K212" s="3" t="str">
        <f t="shared" si="27"/>
        <v>Sn5O6-Sn</v>
      </c>
      <c r="L212" s="6">
        <v>-1595.8206847885599</v>
      </c>
      <c r="M212" s="6">
        <v>-92.451792291660695</v>
      </c>
      <c r="N212" s="6">
        <v>19.890469325324201</v>
      </c>
      <c r="O212" s="5" t="s">
        <v>12</v>
      </c>
      <c r="Q212" s="3" t="s">
        <v>460</v>
      </c>
      <c r="R212" s="4" t="str">
        <f t="shared" si="28"/>
        <v/>
      </c>
      <c r="S212" s="4">
        <f t="shared" si="29"/>
        <v>19.890469325324201</v>
      </c>
      <c r="T212" s="6" t="str">
        <f t="shared" si="30"/>
        <v/>
      </c>
      <c r="U212" s="6" t="str">
        <f t="shared" si="31"/>
        <v/>
      </c>
      <c r="V212" s="6" t="str">
        <f t="shared" si="32"/>
        <v/>
      </c>
      <c r="W212" s="6" t="str">
        <f t="shared" si="33"/>
        <v>Yes</v>
      </c>
    </row>
    <row r="213" spans="9:23" x14ac:dyDescent="0.25">
      <c r="I213" s="5" t="s">
        <v>176</v>
      </c>
      <c r="J213" s="5" t="s">
        <v>178</v>
      </c>
      <c r="K213" s="3" t="str">
        <f t="shared" si="27"/>
        <v>SnO-Sn</v>
      </c>
      <c r="L213" s="6">
        <v>-282.08472854830399</v>
      </c>
      <c r="M213" s="6">
        <v>-92.451792291660695</v>
      </c>
      <c r="N213" s="6">
        <v>20.596451693591298</v>
      </c>
      <c r="O213" s="5" t="s">
        <v>12</v>
      </c>
      <c r="Q213" s="3" t="s">
        <v>461</v>
      </c>
      <c r="R213" s="4" t="str">
        <f t="shared" si="28"/>
        <v/>
      </c>
      <c r="S213" s="4">
        <f t="shared" si="29"/>
        <v>20.596451693591298</v>
      </c>
      <c r="T213" s="6" t="str">
        <f t="shared" si="30"/>
        <v/>
      </c>
      <c r="U213" s="6" t="str">
        <f t="shared" si="31"/>
        <v/>
      </c>
      <c r="V213" s="6" t="str">
        <f t="shared" si="32"/>
        <v/>
      </c>
      <c r="W213" s="6" t="str">
        <f t="shared" si="33"/>
        <v>Yes</v>
      </c>
    </row>
    <row r="214" spans="9:23" x14ac:dyDescent="0.25">
      <c r="I214" s="5" t="s">
        <v>177</v>
      </c>
      <c r="J214" s="5" t="s">
        <v>175</v>
      </c>
      <c r="K214" s="3" t="str">
        <f t="shared" si="27"/>
        <v>SnO2-Sn5O6</v>
      </c>
      <c r="L214" s="6">
        <v>-467.05518353558801</v>
      </c>
      <c r="M214" s="6">
        <v>-1595.8206847885599</v>
      </c>
      <c r="N214" s="6">
        <v>15.827323659291199</v>
      </c>
      <c r="O214" s="5" t="s">
        <v>12</v>
      </c>
      <c r="Q214" s="3" t="s">
        <v>462</v>
      </c>
      <c r="R214" s="4" t="str">
        <f t="shared" si="28"/>
        <v/>
      </c>
      <c r="S214" s="4">
        <f t="shared" si="29"/>
        <v>15.827323659291199</v>
      </c>
      <c r="T214" s="6" t="str">
        <f t="shared" si="30"/>
        <v/>
      </c>
      <c r="U214" s="6" t="str">
        <f t="shared" si="31"/>
        <v/>
      </c>
      <c r="V214" s="6" t="str">
        <f t="shared" si="32"/>
        <v/>
      </c>
      <c r="W214" s="6" t="str">
        <f t="shared" si="33"/>
        <v>Yes</v>
      </c>
    </row>
    <row r="215" spans="9:23" x14ac:dyDescent="0.25">
      <c r="I215" s="5" t="s">
        <v>177</v>
      </c>
      <c r="J215" s="5" t="s">
        <v>176</v>
      </c>
      <c r="K215" s="3" t="str">
        <f t="shared" si="27"/>
        <v>SnO2-SnO</v>
      </c>
      <c r="L215" s="6">
        <v>-467.05518353558801</v>
      </c>
      <c r="M215" s="6">
        <v>-282.08472854830399</v>
      </c>
      <c r="N215" s="6">
        <v>15.9339704242308</v>
      </c>
      <c r="O215" s="5" t="s">
        <v>12</v>
      </c>
      <c r="Q215" s="3" t="s">
        <v>463</v>
      </c>
      <c r="R215" s="4" t="str">
        <f t="shared" si="28"/>
        <v/>
      </c>
      <c r="S215" s="4">
        <f t="shared" si="29"/>
        <v>15.9339704242308</v>
      </c>
      <c r="T215" s="6" t="str">
        <f t="shared" si="30"/>
        <v/>
      </c>
      <c r="U215" s="6" t="str">
        <f t="shared" si="31"/>
        <v/>
      </c>
      <c r="V215" s="6" t="str">
        <f t="shared" si="32"/>
        <v/>
      </c>
      <c r="W215" s="6" t="str">
        <f t="shared" si="33"/>
        <v>Yes</v>
      </c>
    </row>
    <row r="216" spans="9:23" x14ac:dyDescent="0.25">
      <c r="I216" s="5" t="s">
        <v>177</v>
      </c>
      <c r="J216" s="5" t="s">
        <v>178</v>
      </c>
      <c r="K216" s="3" t="str">
        <f t="shared" si="27"/>
        <v>SnO2-Sn</v>
      </c>
      <c r="L216" s="6">
        <v>-467.05518353558801</v>
      </c>
      <c r="M216" s="6">
        <v>-92.451792291660695</v>
      </c>
      <c r="N216" s="6">
        <v>18.265211058910999</v>
      </c>
      <c r="O216" s="5" t="s">
        <v>12</v>
      </c>
      <c r="Q216" s="3" t="s">
        <v>464</v>
      </c>
      <c r="R216" s="4" t="str">
        <f t="shared" si="28"/>
        <v/>
      </c>
      <c r="S216" s="4">
        <f t="shared" si="29"/>
        <v>18.265211058910999</v>
      </c>
      <c r="T216" s="6" t="str">
        <f t="shared" si="30"/>
        <v/>
      </c>
      <c r="U216" s="6" t="str">
        <f t="shared" si="31"/>
        <v/>
      </c>
      <c r="V216" s="6" t="str">
        <f t="shared" si="32"/>
        <v/>
      </c>
      <c r="W216" s="6" t="str">
        <f t="shared" si="33"/>
        <v>Yes</v>
      </c>
    </row>
    <row r="217" spans="9:23" x14ac:dyDescent="0.25">
      <c r="I217" s="5" t="s">
        <v>180</v>
      </c>
      <c r="J217" s="5" t="s">
        <v>181</v>
      </c>
      <c r="K217" s="3" t="str">
        <f t="shared" si="27"/>
        <v>SrO-Sr</v>
      </c>
      <c r="L217" s="6">
        <v>-295.31123327681598</v>
      </c>
      <c r="M217" s="6">
        <v>-38.877069337990697</v>
      </c>
      <c r="N217" s="6">
        <v>87.397679375773393</v>
      </c>
      <c r="O217" s="5" t="s">
        <v>2</v>
      </c>
      <c r="Q217" s="3" t="s">
        <v>465</v>
      </c>
      <c r="R217" s="4">
        <f t="shared" si="28"/>
        <v>79.547028017374302</v>
      </c>
      <c r="S217" s="4">
        <f t="shared" si="29"/>
        <v>87.397679375773393</v>
      </c>
      <c r="T217" s="6">
        <f t="shared" si="30"/>
        <v>-7.8506513583990909</v>
      </c>
      <c r="U217" s="6">
        <f t="shared" si="31"/>
        <v>7.8506513583990909</v>
      </c>
      <c r="V217" s="6" t="str">
        <f t="shared" si="32"/>
        <v>No</v>
      </c>
      <c r="W217" s="6" t="str">
        <f t="shared" si="33"/>
        <v>No</v>
      </c>
    </row>
    <row r="218" spans="9:23" x14ac:dyDescent="0.25">
      <c r="I218" s="5" t="s">
        <v>179</v>
      </c>
      <c r="J218" s="5" t="s">
        <v>180</v>
      </c>
      <c r="K218" s="3" t="str">
        <f t="shared" si="27"/>
        <v>SrO2-SrO</v>
      </c>
      <c r="L218" s="6">
        <v>-419.12985677871899</v>
      </c>
      <c r="M218" s="6">
        <v>-295.31123327681598</v>
      </c>
      <c r="N218" s="6">
        <v>-45.217861061149499</v>
      </c>
      <c r="O218" s="5" t="s">
        <v>2</v>
      </c>
      <c r="Q218" s="3" t="s">
        <v>466</v>
      </c>
      <c r="R218" s="4" t="str">
        <f t="shared" si="28"/>
        <v/>
      </c>
      <c r="S218" s="4">
        <f t="shared" si="29"/>
        <v>-45.217861061149499</v>
      </c>
      <c r="T218" s="6" t="str">
        <f t="shared" si="30"/>
        <v/>
      </c>
      <c r="U218" s="6" t="str">
        <f t="shared" si="31"/>
        <v/>
      </c>
      <c r="V218" s="6" t="str">
        <f t="shared" si="32"/>
        <v/>
      </c>
      <c r="W218" s="6" t="str">
        <f t="shared" si="33"/>
        <v>No</v>
      </c>
    </row>
    <row r="219" spans="9:23" x14ac:dyDescent="0.25">
      <c r="I219" s="5" t="s">
        <v>179</v>
      </c>
      <c r="J219" s="5" t="s">
        <v>181</v>
      </c>
      <c r="K219" s="3" t="str">
        <f t="shared" si="27"/>
        <v>SrO2-Sr</v>
      </c>
      <c r="L219" s="6">
        <v>-419.12985677871899</v>
      </c>
      <c r="M219" s="6">
        <v>-38.877069337990697</v>
      </c>
      <c r="N219" s="6">
        <v>21.089909157311901</v>
      </c>
      <c r="O219" s="5" t="s">
        <v>12</v>
      </c>
      <c r="Q219" s="3" t="s">
        <v>467</v>
      </c>
      <c r="R219" s="4" t="str">
        <f t="shared" si="28"/>
        <v/>
      </c>
      <c r="S219" s="4">
        <f t="shared" si="29"/>
        <v>21.089909157311901</v>
      </c>
      <c r="T219" s="6" t="str">
        <f t="shared" si="30"/>
        <v/>
      </c>
      <c r="U219" s="6" t="str">
        <f t="shared" si="31"/>
        <v/>
      </c>
      <c r="V219" s="6" t="str">
        <f t="shared" si="32"/>
        <v/>
      </c>
      <c r="W219" s="6" t="str">
        <f t="shared" si="33"/>
        <v>Yes</v>
      </c>
    </row>
    <row r="220" spans="9:23" x14ac:dyDescent="0.25">
      <c r="I220" s="5" t="s">
        <v>182</v>
      </c>
      <c r="J220" s="5" t="s">
        <v>183</v>
      </c>
      <c r="K220" s="3" t="str">
        <f t="shared" si="27"/>
        <v>Ta2O5-Ta</v>
      </c>
      <c r="L220" s="6">
        <v>-1657.31032710775</v>
      </c>
      <c r="M220" s="6">
        <v>-273.37312902523598</v>
      </c>
      <c r="N220" s="6">
        <v>53.076329248403603</v>
      </c>
      <c r="O220" s="5" t="s">
        <v>2</v>
      </c>
      <c r="Q220" s="3" t="s">
        <v>468</v>
      </c>
      <c r="R220" s="4" t="str">
        <f t="shared" si="28"/>
        <v/>
      </c>
      <c r="S220" s="4">
        <f t="shared" si="29"/>
        <v>53.076329248403603</v>
      </c>
      <c r="T220" s="6" t="str">
        <f t="shared" si="30"/>
        <v/>
      </c>
      <c r="U220" s="6" t="str">
        <f t="shared" si="31"/>
        <v/>
      </c>
      <c r="V220" s="6" t="str">
        <f t="shared" si="32"/>
        <v/>
      </c>
      <c r="W220" s="6" t="str">
        <f t="shared" si="33"/>
        <v>No</v>
      </c>
    </row>
    <row r="221" spans="9:23" x14ac:dyDescent="0.25">
      <c r="I221" s="5" t="s">
        <v>184</v>
      </c>
      <c r="J221" s="5" t="s">
        <v>185</v>
      </c>
      <c r="K221" s="3" t="str">
        <f t="shared" si="27"/>
        <v>Tb2O3-Tb</v>
      </c>
      <c r="L221" s="6">
        <v>-1016.33386990162</v>
      </c>
      <c r="M221" s="6">
        <v>-106.75514111156301</v>
      </c>
      <c r="N221" s="6">
        <v>98.571377996447694</v>
      </c>
      <c r="O221" s="5" t="s">
        <v>2</v>
      </c>
      <c r="Q221" s="3" t="s">
        <v>469</v>
      </c>
      <c r="R221" s="4" t="str">
        <f t="shared" si="28"/>
        <v/>
      </c>
      <c r="S221" s="4">
        <f t="shared" si="29"/>
        <v>98.571377996447694</v>
      </c>
      <c r="T221" s="6" t="str">
        <f t="shared" si="30"/>
        <v/>
      </c>
      <c r="U221" s="6" t="str">
        <f t="shared" si="31"/>
        <v/>
      </c>
      <c r="V221" s="6" t="str">
        <f t="shared" si="32"/>
        <v/>
      </c>
      <c r="W221" s="6" t="str">
        <f t="shared" si="33"/>
        <v>No</v>
      </c>
    </row>
    <row r="222" spans="9:23" x14ac:dyDescent="0.25">
      <c r="I222" s="5" t="s">
        <v>186</v>
      </c>
      <c r="J222" s="5" t="s">
        <v>187</v>
      </c>
      <c r="K222" s="3" t="str">
        <f t="shared" si="27"/>
        <v>Tc2O7-TcO2</v>
      </c>
      <c r="L222" s="6">
        <v>-1651.6223074879699</v>
      </c>
      <c r="M222" s="6">
        <v>-597.898081798514</v>
      </c>
      <c r="N222" s="6">
        <v>-17.094436599404101</v>
      </c>
      <c r="O222" s="5" t="s">
        <v>2</v>
      </c>
      <c r="Q222" s="3" t="s">
        <v>470</v>
      </c>
      <c r="R222" s="4" t="str">
        <f t="shared" si="28"/>
        <v/>
      </c>
      <c r="S222" s="4">
        <f t="shared" si="29"/>
        <v>-17.094436599404101</v>
      </c>
      <c r="T222" s="6" t="str">
        <f t="shared" si="30"/>
        <v/>
      </c>
      <c r="U222" s="6" t="str">
        <f t="shared" si="31"/>
        <v/>
      </c>
      <c r="V222" s="6" t="str">
        <f t="shared" si="32"/>
        <v/>
      </c>
      <c r="W222" s="6" t="str">
        <f t="shared" si="33"/>
        <v>No</v>
      </c>
    </row>
    <row r="223" spans="9:23" x14ac:dyDescent="0.25">
      <c r="I223" s="5" t="s">
        <v>186</v>
      </c>
      <c r="J223" s="5" t="s">
        <v>188</v>
      </c>
      <c r="K223" s="3" t="str">
        <f t="shared" si="27"/>
        <v>Tc2O7-Tc</v>
      </c>
      <c r="L223" s="6">
        <v>-1651.6223074879699</v>
      </c>
      <c r="M223" s="6">
        <v>-238.85416532477799</v>
      </c>
      <c r="N223" s="6">
        <v>-1.3344878718501401</v>
      </c>
      <c r="O223" s="5" t="s">
        <v>12</v>
      </c>
      <c r="Q223" s="3" t="s">
        <v>471</v>
      </c>
      <c r="R223" s="4" t="str">
        <f t="shared" si="28"/>
        <v/>
      </c>
      <c r="S223" s="4">
        <f t="shared" si="29"/>
        <v>-1.3344878718501401</v>
      </c>
      <c r="T223" s="6" t="str">
        <f t="shared" si="30"/>
        <v/>
      </c>
      <c r="U223" s="6" t="str">
        <f t="shared" si="31"/>
        <v/>
      </c>
      <c r="V223" s="6" t="str">
        <f t="shared" si="32"/>
        <v/>
      </c>
      <c r="W223" s="6" t="str">
        <f t="shared" si="33"/>
        <v>Yes</v>
      </c>
    </row>
    <row r="224" spans="9:23" x14ac:dyDescent="0.25">
      <c r="I224" s="5" t="s">
        <v>187</v>
      </c>
      <c r="J224" s="5" t="s">
        <v>188</v>
      </c>
      <c r="K224" s="3" t="str">
        <f t="shared" si="27"/>
        <v>TcO2-Tc</v>
      </c>
      <c r="L224" s="6">
        <v>-597.898081798514</v>
      </c>
      <c r="M224" s="6">
        <v>-238.85416532477799</v>
      </c>
      <c r="N224" s="6">
        <v>10.485473673815299</v>
      </c>
      <c r="O224" s="5" t="s">
        <v>12</v>
      </c>
      <c r="Q224" s="3" t="s">
        <v>472</v>
      </c>
      <c r="R224" s="4" t="str">
        <f t="shared" si="28"/>
        <v/>
      </c>
      <c r="S224" s="4">
        <f t="shared" si="29"/>
        <v>10.485473673815299</v>
      </c>
      <c r="T224" s="6" t="str">
        <f t="shared" si="30"/>
        <v/>
      </c>
      <c r="U224" s="6" t="str">
        <f t="shared" si="31"/>
        <v/>
      </c>
      <c r="V224" s="6" t="str">
        <f t="shared" si="32"/>
        <v/>
      </c>
      <c r="W224" s="6" t="str">
        <f t="shared" si="33"/>
        <v>Yes</v>
      </c>
    </row>
    <row r="225" spans="9:23" x14ac:dyDescent="0.25">
      <c r="I225" s="5" t="s">
        <v>189</v>
      </c>
      <c r="J225" s="5" t="s">
        <v>190</v>
      </c>
      <c r="K225" s="3" t="str">
        <f t="shared" si="27"/>
        <v>Te2O5-TeO2</v>
      </c>
      <c r="L225" s="6">
        <v>-945.41031240277903</v>
      </c>
      <c r="M225" s="6">
        <v>-404.484085373011</v>
      </c>
      <c r="N225" s="6">
        <v>-32.594342906295999</v>
      </c>
      <c r="O225" s="5" t="s">
        <v>2</v>
      </c>
      <c r="Q225" s="3" t="s">
        <v>473</v>
      </c>
      <c r="R225" s="4" t="str">
        <f t="shared" si="28"/>
        <v/>
      </c>
      <c r="S225" s="4">
        <f t="shared" si="29"/>
        <v>-32.594342906295999</v>
      </c>
      <c r="T225" s="6" t="str">
        <f t="shared" si="30"/>
        <v/>
      </c>
      <c r="U225" s="6" t="str">
        <f t="shared" si="31"/>
        <v/>
      </c>
      <c r="V225" s="6" t="str">
        <f t="shared" si="32"/>
        <v/>
      </c>
      <c r="W225" s="6" t="str">
        <f t="shared" si="33"/>
        <v>No</v>
      </c>
    </row>
    <row r="226" spans="9:23" x14ac:dyDescent="0.25">
      <c r="I226" s="5" t="s">
        <v>189</v>
      </c>
      <c r="J226" s="5" t="s">
        <v>192</v>
      </c>
      <c r="K226" s="3" t="str">
        <f t="shared" si="27"/>
        <v>Te2O5-Te</v>
      </c>
      <c r="L226" s="6">
        <v>-945.41031240277903</v>
      </c>
      <c r="M226" s="6">
        <v>-72.459847382978595</v>
      </c>
      <c r="N226" s="6">
        <v>-8.9383610356882404</v>
      </c>
      <c r="O226" s="5" t="s">
        <v>2</v>
      </c>
      <c r="Q226" s="3" t="s">
        <v>474</v>
      </c>
      <c r="R226" s="4" t="str">
        <f t="shared" si="28"/>
        <v/>
      </c>
      <c r="S226" s="4">
        <f t="shared" si="29"/>
        <v>-8.9383610356882404</v>
      </c>
      <c r="T226" s="6" t="str">
        <f t="shared" si="30"/>
        <v/>
      </c>
      <c r="U226" s="6" t="str">
        <f t="shared" si="31"/>
        <v/>
      </c>
      <c r="V226" s="6" t="str">
        <f t="shared" si="32"/>
        <v/>
      </c>
      <c r="W226" s="6" t="str">
        <f t="shared" si="33"/>
        <v>No</v>
      </c>
    </row>
    <row r="227" spans="9:23" x14ac:dyDescent="0.25">
      <c r="I227" s="5" t="s">
        <v>190</v>
      </c>
      <c r="J227" s="5" t="s">
        <v>192</v>
      </c>
      <c r="K227" s="3" t="str">
        <f t="shared" si="27"/>
        <v>TeO2-Te</v>
      </c>
      <c r="L227" s="6">
        <v>-404.484085373011</v>
      </c>
      <c r="M227" s="6">
        <v>-72.459847382978595</v>
      </c>
      <c r="N227" s="6">
        <v>-3.0243655680363002</v>
      </c>
      <c r="O227" s="5" t="s">
        <v>12</v>
      </c>
      <c r="Q227" s="3" t="s">
        <v>475</v>
      </c>
      <c r="R227" s="4" t="str">
        <f t="shared" si="28"/>
        <v/>
      </c>
      <c r="S227" s="4">
        <f t="shared" si="29"/>
        <v>-3.0243655680363002</v>
      </c>
      <c r="T227" s="6" t="str">
        <f t="shared" si="30"/>
        <v/>
      </c>
      <c r="U227" s="6" t="str">
        <f t="shared" si="31"/>
        <v/>
      </c>
      <c r="V227" s="6" t="str">
        <f t="shared" si="32"/>
        <v/>
      </c>
      <c r="W227" s="6" t="str">
        <f t="shared" si="33"/>
        <v>Yes</v>
      </c>
    </row>
    <row r="228" spans="9:23" x14ac:dyDescent="0.25">
      <c r="I228" s="5" t="s">
        <v>191</v>
      </c>
      <c r="J228" s="5" t="s">
        <v>190</v>
      </c>
      <c r="K228" s="3" t="str">
        <f t="shared" si="27"/>
        <v>TeO3-TeO2</v>
      </c>
      <c r="L228" s="6">
        <v>-539.24178461272095</v>
      </c>
      <c r="M228" s="6">
        <v>-404.484085373011</v>
      </c>
      <c r="N228" s="6">
        <v>-34.278785323342397</v>
      </c>
      <c r="O228" s="5" t="s">
        <v>2</v>
      </c>
      <c r="Q228" s="3" t="s">
        <v>476</v>
      </c>
      <c r="R228" s="4" t="str">
        <f t="shared" si="28"/>
        <v/>
      </c>
      <c r="S228" s="4">
        <f t="shared" si="29"/>
        <v>-34.278785323342397</v>
      </c>
      <c r="T228" s="6" t="str">
        <f t="shared" si="30"/>
        <v/>
      </c>
      <c r="U228" s="6" t="str">
        <f t="shared" si="31"/>
        <v/>
      </c>
      <c r="V228" s="6" t="str">
        <f t="shared" si="32"/>
        <v/>
      </c>
      <c r="W228" s="6" t="str">
        <f t="shared" si="33"/>
        <v>No</v>
      </c>
    </row>
    <row r="229" spans="9:23" x14ac:dyDescent="0.25">
      <c r="I229" s="5" t="s">
        <v>191</v>
      </c>
      <c r="J229" s="5" t="s">
        <v>189</v>
      </c>
      <c r="K229" s="3" t="str">
        <f t="shared" si="27"/>
        <v>TeO3-Te2O5</v>
      </c>
      <c r="L229" s="6">
        <v>-539.24178461272095</v>
      </c>
      <c r="M229" s="6">
        <v>-945.41031240277903</v>
      </c>
      <c r="N229" s="6">
        <v>-35.963227740388902</v>
      </c>
      <c r="O229" s="5" t="s">
        <v>2</v>
      </c>
      <c r="Q229" s="3" t="s">
        <v>477</v>
      </c>
      <c r="R229" s="4" t="str">
        <f t="shared" si="28"/>
        <v/>
      </c>
      <c r="S229" s="4">
        <f t="shared" si="29"/>
        <v>-35.963227740388902</v>
      </c>
      <c r="T229" s="6" t="str">
        <f t="shared" si="30"/>
        <v/>
      </c>
      <c r="U229" s="6" t="str">
        <f t="shared" si="31"/>
        <v/>
      </c>
      <c r="V229" s="6" t="str">
        <f t="shared" si="32"/>
        <v/>
      </c>
      <c r="W229" s="6" t="str">
        <f t="shared" si="33"/>
        <v>No</v>
      </c>
    </row>
    <row r="230" spans="9:23" x14ac:dyDescent="0.25">
      <c r="I230" s="5" t="s">
        <v>191</v>
      </c>
      <c r="J230" s="5" t="s">
        <v>192</v>
      </c>
      <c r="K230" s="3" t="str">
        <f t="shared" si="27"/>
        <v>TeO3-Te</v>
      </c>
      <c r="L230" s="6">
        <v>-539.24178461272095</v>
      </c>
      <c r="M230" s="6">
        <v>-72.459847382978595</v>
      </c>
      <c r="N230" s="6">
        <v>-13.442505486471701</v>
      </c>
      <c r="O230" s="5" t="s">
        <v>2</v>
      </c>
      <c r="Q230" s="3" t="s">
        <v>478</v>
      </c>
      <c r="R230" s="4" t="str">
        <f t="shared" si="28"/>
        <v/>
      </c>
      <c r="S230" s="4">
        <f t="shared" si="29"/>
        <v>-13.442505486471701</v>
      </c>
      <c r="T230" s="6" t="str">
        <f t="shared" si="30"/>
        <v/>
      </c>
      <c r="U230" s="6" t="str">
        <f t="shared" si="31"/>
        <v/>
      </c>
      <c r="V230" s="6" t="str">
        <f t="shared" si="32"/>
        <v/>
      </c>
      <c r="W230" s="6" t="str">
        <f t="shared" si="33"/>
        <v>No</v>
      </c>
    </row>
    <row r="231" spans="9:23" x14ac:dyDescent="0.25">
      <c r="I231" s="5" t="s">
        <v>193</v>
      </c>
      <c r="J231" s="5" t="s">
        <v>194</v>
      </c>
      <c r="K231" s="3" t="str">
        <f t="shared" si="27"/>
        <v>ThO2-Th</v>
      </c>
      <c r="L231" s="6">
        <v>-701.97091265459596</v>
      </c>
      <c r="M231" s="6">
        <v>-170.890776139254</v>
      </c>
      <c r="N231" s="6">
        <v>96.5035836946183</v>
      </c>
      <c r="O231" s="5" t="s">
        <v>2</v>
      </c>
      <c r="Q231" s="3" t="s">
        <v>479</v>
      </c>
      <c r="R231" s="4" t="str">
        <f t="shared" si="28"/>
        <v/>
      </c>
      <c r="S231" s="4">
        <f t="shared" si="29"/>
        <v>96.5035836946183</v>
      </c>
      <c r="T231" s="6" t="str">
        <f t="shared" si="30"/>
        <v/>
      </c>
      <c r="U231" s="6" t="str">
        <f t="shared" si="31"/>
        <v/>
      </c>
      <c r="V231" s="6" t="str">
        <f t="shared" si="32"/>
        <v/>
      </c>
      <c r="W231" s="6" t="str">
        <f t="shared" si="33"/>
        <v>No</v>
      </c>
    </row>
    <row r="232" spans="9:23" x14ac:dyDescent="0.25">
      <c r="I232" s="5" t="s">
        <v>198</v>
      </c>
      <c r="J232" s="5" t="s">
        <v>196</v>
      </c>
      <c r="K232" s="3" t="str">
        <f t="shared" si="27"/>
        <v>Ti2O-Ti6O</v>
      </c>
      <c r="L232" s="6">
        <v>-619.34906974537</v>
      </c>
      <c r="M232" s="6">
        <v>-1354.6894669150699</v>
      </c>
      <c r="N232" s="6">
        <v>82.642386597465503</v>
      </c>
      <c r="O232" s="5" t="s">
        <v>2</v>
      </c>
      <c r="Q232" s="3" t="s">
        <v>480</v>
      </c>
      <c r="R232" s="4" t="str">
        <f t="shared" si="28"/>
        <v/>
      </c>
      <c r="S232" s="4">
        <f t="shared" si="29"/>
        <v>82.642386597465503</v>
      </c>
      <c r="T232" s="6" t="str">
        <f t="shared" si="30"/>
        <v/>
      </c>
      <c r="U232" s="6" t="str">
        <f t="shared" si="31"/>
        <v/>
      </c>
      <c r="V232" s="6" t="str">
        <f t="shared" si="32"/>
        <v/>
      </c>
      <c r="W232" s="6" t="str">
        <f t="shared" si="33"/>
        <v>No</v>
      </c>
    </row>
    <row r="233" spans="9:23" x14ac:dyDescent="0.25">
      <c r="I233" s="5" t="s">
        <v>198</v>
      </c>
      <c r="J233" s="5" t="s">
        <v>199</v>
      </c>
      <c r="K233" s="3" t="str">
        <f t="shared" si="27"/>
        <v>Ti2O-Ti3O</v>
      </c>
      <c r="L233" s="6">
        <v>-619.34906974537</v>
      </c>
      <c r="M233" s="6">
        <v>-805.45343925501197</v>
      </c>
      <c r="N233" s="6">
        <v>78.103846163034802</v>
      </c>
      <c r="O233" s="5" t="s">
        <v>2</v>
      </c>
      <c r="Q233" s="3" t="s">
        <v>481</v>
      </c>
      <c r="R233" s="4" t="str">
        <f t="shared" si="28"/>
        <v/>
      </c>
      <c r="S233" s="4">
        <f t="shared" si="29"/>
        <v>78.103846163034802</v>
      </c>
      <c r="T233" s="6" t="str">
        <f t="shared" si="30"/>
        <v/>
      </c>
      <c r="U233" s="6" t="str">
        <f t="shared" si="31"/>
        <v/>
      </c>
      <c r="V233" s="6" t="str">
        <f t="shared" si="32"/>
        <v/>
      </c>
      <c r="W233" s="6" t="str">
        <f t="shared" si="33"/>
        <v>No</v>
      </c>
    </row>
    <row r="234" spans="9:23" x14ac:dyDescent="0.25">
      <c r="I234" s="5" t="s">
        <v>198</v>
      </c>
      <c r="J234" s="5" t="s">
        <v>202</v>
      </c>
      <c r="K234" s="3" t="str">
        <f t="shared" si="27"/>
        <v>Ti2O-Ti</v>
      </c>
      <c r="L234" s="6">
        <v>-619.34906974537</v>
      </c>
      <c r="M234" s="6">
        <v>-182.09810211824299</v>
      </c>
      <c r="N234" s="6">
        <v>86.116380945832105</v>
      </c>
      <c r="O234" s="5" t="s">
        <v>2</v>
      </c>
      <c r="Q234" s="3" t="s">
        <v>482</v>
      </c>
      <c r="R234" s="4" t="str">
        <f t="shared" si="28"/>
        <v/>
      </c>
      <c r="S234" s="4">
        <f t="shared" si="29"/>
        <v>86.116380945832105</v>
      </c>
      <c r="T234" s="6" t="str">
        <f t="shared" si="30"/>
        <v/>
      </c>
      <c r="U234" s="6" t="str">
        <f t="shared" si="31"/>
        <v/>
      </c>
      <c r="V234" s="6" t="str">
        <f t="shared" si="32"/>
        <v/>
      </c>
      <c r="W234" s="6" t="str">
        <f t="shared" si="33"/>
        <v>No</v>
      </c>
    </row>
    <row r="235" spans="9:23" x14ac:dyDescent="0.25">
      <c r="I235" s="5" t="s">
        <v>201</v>
      </c>
      <c r="J235" s="5" t="s">
        <v>196</v>
      </c>
      <c r="K235" s="3" t="str">
        <f t="shared" si="27"/>
        <v>Ti2O3-Ti6O</v>
      </c>
      <c r="L235" s="6">
        <v>-1088.2627893358999</v>
      </c>
      <c r="M235" s="6">
        <v>-1354.6894669150699</v>
      </c>
      <c r="N235" s="6">
        <v>69.725878073527795</v>
      </c>
      <c r="O235" s="5" t="s">
        <v>2</v>
      </c>
      <c r="Q235" s="3" t="s">
        <v>483</v>
      </c>
      <c r="R235" s="4" t="str">
        <f t="shared" si="28"/>
        <v/>
      </c>
      <c r="S235" s="4">
        <f t="shared" si="29"/>
        <v>69.725878073527795</v>
      </c>
      <c r="T235" s="6" t="str">
        <f t="shared" si="30"/>
        <v/>
      </c>
      <c r="U235" s="6" t="str">
        <f t="shared" si="31"/>
        <v/>
      </c>
      <c r="V235" s="6" t="str">
        <f t="shared" si="32"/>
        <v/>
      </c>
      <c r="W235" s="6" t="str">
        <f t="shared" si="33"/>
        <v>No</v>
      </c>
    </row>
    <row r="236" spans="9:23" x14ac:dyDescent="0.25">
      <c r="I236" s="5" t="s">
        <v>201</v>
      </c>
      <c r="J236" s="5" t="s">
        <v>197</v>
      </c>
      <c r="K236" s="3" t="str">
        <f t="shared" si="27"/>
        <v>Ti2O3-TiO</v>
      </c>
      <c r="L236" s="6">
        <v>-1088.2627893358999</v>
      </c>
      <c r="M236" s="6">
        <v>-430.60005262155897</v>
      </c>
      <c r="N236" s="6">
        <v>58.026199529734598</v>
      </c>
      <c r="O236" s="5" t="s">
        <v>2</v>
      </c>
      <c r="Q236" s="3" t="s">
        <v>484</v>
      </c>
      <c r="R236" s="4">
        <f t="shared" si="28"/>
        <v>42.707531098924697</v>
      </c>
      <c r="S236" s="4">
        <f t="shared" si="29"/>
        <v>58.026199529734598</v>
      </c>
      <c r="T236" s="6">
        <f t="shared" si="30"/>
        <v>-15.3186684308099</v>
      </c>
      <c r="U236" s="6">
        <f t="shared" si="31"/>
        <v>15.3186684308099</v>
      </c>
      <c r="V236" s="6" t="str">
        <f t="shared" si="32"/>
        <v>No</v>
      </c>
      <c r="W236" s="6" t="str">
        <f t="shared" si="33"/>
        <v>No</v>
      </c>
    </row>
    <row r="237" spans="9:23" x14ac:dyDescent="0.25">
      <c r="I237" s="5" t="s">
        <v>201</v>
      </c>
      <c r="J237" s="5" t="s">
        <v>198</v>
      </c>
      <c r="K237" s="3" t="str">
        <f t="shared" si="27"/>
        <v>Ti2O3-Ti2O</v>
      </c>
      <c r="L237" s="6">
        <v>-1088.2627893358999</v>
      </c>
      <c r="M237" s="6">
        <v>-619.34906974537</v>
      </c>
      <c r="N237" s="6">
        <v>65.420375232215306</v>
      </c>
      <c r="O237" s="5" t="s">
        <v>2</v>
      </c>
      <c r="Q237" s="3" t="s">
        <v>485</v>
      </c>
      <c r="R237" s="4" t="str">
        <f t="shared" si="28"/>
        <v/>
      </c>
      <c r="S237" s="4">
        <f t="shared" si="29"/>
        <v>65.420375232215306</v>
      </c>
      <c r="T237" s="6" t="str">
        <f t="shared" si="30"/>
        <v/>
      </c>
      <c r="U237" s="6" t="str">
        <f t="shared" si="31"/>
        <v/>
      </c>
      <c r="V237" s="6" t="str">
        <f t="shared" si="32"/>
        <v/>
      </c>
      <c r="W237" s="6" t="str">
        <f t="shared" si="33"/>
        <v>No</v>
      </c>
    </row>
    <row r="238" spans="9:23" x14ac:dyDescent="0.25">
      <c r="I238" s="5" t="s">
        <v>201</v>
      </c>
      <c r="J238" s="5" t="s">
        <v>199</v>
      </c>
      <c r="K238" s="3" t="str">
        <f t="shared" si="27"/>
        <v>Ti2O3-Ti3O</v>
      </c>
      <c r="L238" s="6">
        <v>-1088.2627893358999</v>
      </c>
      <c r="M238" s="6">
        <v>-805.45343925501197</v>
      </c>
      <c r="N238" s="6">
        <v>67.232299650903798</v>
      </c>
      <c r="O238" s="5" t="s">
        <v>2</v>
      </c>
      <c r="Q238" s="3" t="s">
        <v>486</v>
      </c>
      <c r="R238" s="4" t="str">
        <f t="shared" si="28"/>
        <v/>
      </c>
      <c r="S238" s="4">
        <f t="shared" si="29"/>
        <v>67.232299650903798</v>
      </c>
      <c r="T238" s="6" t="str">
        <f t="shared" si="30"/>
        <v/>
      </c>
      <c r="U238" s="6" t="str">
        <f t="shared" si="31"/>
        <v/>
      </c>
      <c r="V238" s="6" t="str">
        <f t="shared" si="32"/>
        <v/>
      </c>
      <c r="W238" s="6" t="str">
        <f t="shared" si="33"/>
        <v>No</v>
      </c>
    </row>
    <row r="239" spans="9:23" x14ac:dyDescent="0.25">
      <c r="I239" s="5" t="s">
        <v>201</v>
      </c>
      <c r="J239" s="5" t="s">
        <v>202</v>
      </c>
      <c r="K239" s="3" t="str">
        <f t="shared" si="27"/>
        <v>Ti2O3-Ti</v>
      </c>
      <c r="L239" s="6">
        <v>-1088.2627893358999</v>
      </c>
      <c r="M239" s="6">
        <v>-182.09810211824299</v>
      </c>
      <c r="N239" s="6">
        <v>72.319043803420897</v>
      </c>
      <c r="O239" s="5" t="s">
        <v>2</v>
      </c>
      <c r="Q239" s="3" t="s">
        <v>487</v>
      </c>
      <c r="R239" s="4">
        <f t="shared" si="28"/>
        <v>59.599042482865499</v>
      </c>
      <c r="S239" s="4">
        <f t="shared" si="29"/>
        <v>72.319043803420897</v>
      </c>
      <c r="T239" s="6">
        <f t="shared" si="30"/>
        <v>-12.720001320555397</v>
      </c>
      <c r="U239" s="6">
        <f t="shared" si="31"/>
        <v>12.720001320555397</v>
      </c>
      <c r="V239" s="6" t="str">
        <f t="shared" si="32"/>
        <v>No</v>
      </c>
      <c r="W239" s="6" t="str">
        <f t="shared" si="33"/>
        <v>No</v>
      </c>
    </row>
    <row r="240" spans="9:23" x14ac:dyDescent="0.25">
      <c r="I240" s="5" t="s">
        <v>199</v>
      </c>
      <c r="J240" s="5" t="s">
        <v>196</v>
      </c>
      <c r="K240" s="3" t="str">
        <f t="shared" si="27"/>
        <v>Ti3O-Ti6O</v>
      </c>
      <c r="L240" s="6">
        <v>-805.45343925501197</v>
      </c>
      <c r="M240" s="6">
        <v>-1354.6894669150699</v>
      </c>
      <c r="N240" s="6">
        <v>87.180927031896303</v>
      </c>
      <c r="O240" s="5" t="s">
        <v>2</v>
      </c>
      <c r="Q240" s="3" t="s">
        <v>488</v>
      </c>
      <c r="R240" s="4" t="str">
        <f t="shared" si="28"/>
        <v/>
      </c>
      <c r="S240" s="4">
        <f t="shared" si="29"/>
        <v>87.180927031896303</v>
      </c>
      <c r="T240" s="6" t="str">
        <f t="shared" si="30"/>
        <v/>
      </c>
      <c r="U240" s="6" t="str">
        <f t="shared" si="31"/>
        <v/>
      </c>
      <c r="V240" s="6" t="str">
        <f t="shared" si="32"/>
        <v/>
      </c>
      <c r="W240" s="6" t="str">
        <f t="shared" si="33"/>
        <v>No</v>
      </c>
    </row>
    <row r="241" spans="9:23" x14ac:dyDescent="0.25">
      <c r="I241" s="5" t="s">
        <v>199</v>
      </c>
      <c r="J241" s="5" t="s">
        <v>202</v>
      </c>
      <c r="K241" s="3" t="str">
        <f t="shared" si="27"/>
        <v>Ti3O-Ti</v>
      </c>
      <c r="L241" s="6">
        <v>-805.45343925501197</v>
      </c>
      <c r="M241" s="6">
        <v>-182.09810211824299</v>
      </c>
      <c r="N241" s="6">
        <v>90.1226483372308</v>
      </c>
      <c r="O241" s="5" t="s">
        <v>2</v>
      </c>
      <c r="Q241" s="3" t="s">
        <v>489</v>
      </c>
      <c r="R241" s="4" t="str">
        <f t="shared" si="28"/>
        <v/>
      </c>
      <c r="S241" s="4">
        <f t="shared" si="29"/>
        <v>90.1226483372308</v>
      </c>
      <c r="T241" s="6" t="str">
        <f t="shared" si="30"/>
        <v/>
      </c>
      <c r="U241" s="6" t="str">
        <f t="shared" si="31"/>
        <v/>
      </c>
      <c r="V241" s="6" t="str">
        <f t="shared" si="32"/>
        <v/>
      </c>
      <c r="W241" s="6" t="str">
        <f t="shared" si="33"/>
        <v>No</v>
      </c>
    </row>
    <row r="242" spans="9:23" x14ac:dyDescent="0.25">
      <c r="I242" s="5" t="s">
        <v>200</v>
      </c>
      <c r="J242" s="5" t="s">
        <v>196</v>
      </c>
      <c r="K242" s="3" t="str">
        <f t="shared" si="27"/>
        <v>Ti3O5-Ti6O</v>
      </c>
      <c r="L242" s="6">
        <v>-1742.7222799753999</v>
      </c>
      <c r="M242" s="6">
        <v>-1354.6894669150699</v>
      </c>
      <c r="N242" s="6">
        <v>67.714081329805694</v>
      </c>
      <c r="O242" s="5" t="s">
        <v>2</v>
      </c>
      <c r="Q242" s="3" t="s">
        <v>490</v>
      </c>
      <c r="R242" s="4" t="str">
        <f t="shared" si="28"/>
        <v/>
      </c>
      <c r="S242" s="4">
        <f t="shared" si="29"/>
        <v>67.714081329805694</v>
      </c>
      <c r="T242" s="6" t="str">
        <f t="shared" si="30"/>
        <v/>
      </c>
      <c r="U242" s="6" t="str">
        <f t="shared" si="31"/>
        <v/>
      </c>
      <c r="V242" s="6" t="str">
        <f t="shared" si="32"/>
        <v/>
      </c>
      <c r="W242" s="6" t="str">
        <f t="shared" si="33"/>
        <v>No</v>
      </c>
    </row>
    <row r="243" spans="9:23" x14ac:dyDescent="0.25">
      <c r="I243" s="5" t="s">
        <v>200</v>
      </c>
      <c r="J243" s="5" t="s">
        <v>197</v>
      </c>
      <c r="K243" s="3" t="str">
        <f t="shared" si="27"/>
        <v>Ti3O5-TiO</v>
      </c>
      <c r="L243" s="6">
        <v>-1742.7222799753999</v>
      </c>
      <c r="M243" s="6">
        <v>-430.60005262155897</v>
      </c>
      <c r="N243" s="6">
        <v>56.424576492308098</v>
      </c>
      <c r="O243" s="5" t="s">
        <v>2</v>
      </c>
      <c r="Q243" s="3" t="s">
        <v>491</v>
      </c>
      <c r="R243" s="4">
        <f t="shared" si="28"/>
        <v>38.2768811612749</v>
      </c>
      <c r="S243" s="4">
        <f t="shared" si="29"/>
        <v>56.424576492308098</v>
      </c>
      <c r="T243" s="6">
        <f t="shared" si="30"/>
        <v>-18.147695331033198</v>
      </c>
      <c r="U243" s="6">
        <f t="shared" si="31"/>
        <v>18.147695331033198</v>
      </c>
      <c r="V243" s="6" t="str">
        <f t="shared" si="32"/>
        <v>No</v>
      </c>
      <c r="W243" s="6" t="str">
        <f t="shared" si="33"/>
        <v>No</v>
      </c>
    </row>
    <row r="244" spans="9:23" x14ac:dyDescent="0.25">
      <c r="I244" s="5" t="s">
        <v>200</v>
      </c>
      <c r="J244" s="5" t="s">
        <v>198</v>
      </c>
      <c r="K244" s="3" t="str">
        <f t="shared" si="27"/>
        <v>Ti3O5-Ti2O</v>
      </c>
      <c r="L244" s="6">
        <v>-1742.7222799753999</v>
      </c>
      <c r="M244" s="6">
        <v>-619.34906974537</v>
      </c>
      <c r="N244" s="6">
        <v>63.448851253331398</v>
      </c>
      <c r="O244" s="5" t="s">
        <v>2</v>
      </c>
      <c r="Q244" s="3" t="s">
        <v>492</v>
      </c>
      <c r="R244" s="4" t="str">
        <f t="shared" si="28"/>
        <v/>
      </c>
      <c r="S244" s="4">
        <f t="shared" si="29"/>
        <v>63.448851253331398</v>
      </c>
      <c r="T244" s="6" t="str">
        <f t="shared" si="30"/>
        <v/>
      </c>
      <c r="U244" s="6" t="str">
        <f t="shared" si="31"/>
        <v/>
      </c>
      <c r="V244" s="6" t="str">
        <f t="shared" si="32"/>
        <v/>
      </c>
      <c r="W244" s="6" t="str">
        <f t="shared" si="33"/>
        <v>No</v>
      </c>
    </row>
    <row r="245" spans="9:23" x14ac:dyDescent="0.25">
      <c r="I245" s="5" t="s">
        <v>200</v>
      </c>
      <c r="J245" s="5" t="s">
        <v>199</v>
      </c>
      <c r="K245" s="3" t="str">
        <f t="shared" si="27"/>
        <v>Ti3O5-Ti3O</v>
      </c>
      <c r="L245" s="6">
        <v>-1742.7222799753999</v>
      </c>
      <c r="M245" s="6">
        <v>-805.45343925501197</v>
      </c>
      <c r="N245" s="6">
        <v>65.280725617044396</v>
      </c>
      <c r="O245" s="5" t="s">
        <v>2</v>
      </c>
      <c r="Q245" s="3" t="s">
        <v>493</v>
      </c>
      <c r="R245" s="4" t="str">
        <f t="shared" si="28"/>
        <v/>
      </c>
      <c r="S245" s="4">
        <f t="shared" si="29"/>
        <v>65.280725617044396</v>
      </c>
      <c r="T245" s="6" t="str">
        <f t="shared" si="30"/>
        <v/>
      </c>
      <c r="U245" s="6" t="str">
        <f t="shared" si="31"/>
        <v/>
      </c>
      <c r="V245" s="6" t="str">
        <f t="shared" si="32"/>
        <v/>
      </c>
      <c r="W245" s="6" t="str">
        <f t="shared" si="33"/>
        <v>No</v>
      </c>
    </row>
    <row r="246" spans="9:23" x14ac:dyDescent="0.25">
      <c r="I246" s="5" t="s">
        <v>200</v>
      </c>
      <c r="J246" s="5" t="s">
        <v>201</v>
      </c>
      <c r="K246" s="3" t="str">
        <f t="shared" si="27"/>
        <v>Ti3O5-Ti2O3</v>
      </c>
      <c r="L246" s="6">
        <v>-1742.7222799753999</v>
      </c>
      <c r="M246" s="6">
        <v>-1088.2627893358999</v>
      </c>
      <c r="N246" s="6">
        <v>51.619707380027897</v>
      </c>
      <c r="O246" s="5" t="s">
        <v>2</v>
      </c>
      <c r="Q246" s="3" t="s">
        <v>494</v>
      </c>
      <c r="R246" s="4">
        <f t="shared" si="28"/>
        <v>24.984931348325599</v>
      </c>
      <c r="S246" s="4">
        <f t="shared" si="29"/>
        <v>51.619707380027897</v>
      </c>
      <c r="T246" s="6">
        <f t="shared" si="30"/>
        <v>-26.634776031702298</v>
      </c>
      <c r="U246" s="6">
        <f t="shared" si="31"/>
        <v>26.634776031702298</v>
      </c>
      <c r="V246" s="6" t="str">
        <f t="shared" si="32"/>
        <v>No</v>
      </c>
      <c r="W246" s="6" t="str">
        <f t="shared" si="33"/>
        <v>No</v>
      </c>
    </row>
    <row r="247" spans="9:23" x14ac:dyDescent="0.25">
      <c r="I247" s="5" t="s">
        <v>200</v>
      </c>
      <c r="J247" s="5" t="s">
        <v>202</v>
      </c>
      <c r="K247" s="3" t="str">
        <f t="shared" si="27"/>
        <v>Ti3O5-Ti</v>
      </c>
      <c r="L247" s="6">
        <v>-1742.7222799753999</v>
      </c>
      <c r="M247" s="6">
        <v>-182.09810211824299</v>
      </c>
      <c r="N247" s="6">
        <v>70.249110161081703</v>
      </c>
      <c r="O247" s="5" t="s">
        <v>2</v>
      </c>
      <c r="Q247" s="3" t="s">
        <v>495</v>
      </c>
      <c r="R247" s="4">
        <f t="shared" si="28"/>
        <v>56.137631369411501</v>
      </c>
      <c r="S247" s="4">
        <f t="shared" si="29"/>
        <v>70.249110161081703</v>
      </c>
      <c r="T247" s="6">
        <f t="shared" si="30"/>
        <v>-14.111478791670201</v>
      </c>
      <c r="U247" s="6">
        <f t="shared" si="31"/>
        <v>14.111478791670201</v>
      </c>
      <c r="V247" s="6" t="str">
        <f t="shared" si="32"/>
        <v>No</v>
      </c>
      <c r="W247" s="6" t="str">
        <f t="shared" si="33"/>
        <v>No</v>
      </c>
    </row>
    <row r="248" spans="9:23" x14ac:dyDescent="0.25">
      <c r="I248" s="5" t="s">
        <v>196</v>
      </c>
      <c r="J248" s="5" t="s">
        <v>202</v>
      </c>
      <c r="K248" s="3" t="str">
        <f t="shared" si="27"/>
        <v>Ti6O-Ti</v>
      </c>
      <c r="L248" s="6">
        <v>-1354.6894669150699</v>
      </c>
      <c r="M248" s="6">
        <v>-182.09810211824299</v>
      </c>
      <c r="N248" s="6">
        <v>93.064369642565396</v>
      </c>
      <c r="O248" s="5" t="s">
        <v>2</v>
      </c>
      <c r="Q248" s="3" t="s">
        <v>496</v>
      </c>
      <c r="R248" s="4" t="str">
        <f t="shared" si="28"/>
        <v/>
      </c>
      <c r="S248" s="4">
        <f t="shared" si="29"/>
        <v>93.064369642565396</v>
      </c>
      <c r="T248" s="6" t="str">
        <f t="shared" si="30"/>
        <v/>
      </c>
      <c r="U248" s="6" t="str">
        <f t="shared" si="31"/>
        <v/>
      </c>
      <c r="V248" s="6" t="str">
        <f t="shared" si="32"/>
        <v/>
      </c>
      <c r="W248" s="6" t="str">
        <f t="shared" si="33"/>
        <v>No</v>
      </c>
    </row>
    <row r="249" spans="9:23" x14ac:dyDescent="0.25">
      <c r="I249" s="5" t="s">
        <v>197</v>
      </c>
      <c r="J249" s="5" t="s">
        <v>196</v>
      </c>
      <c r="K249" s="3" t="str">
        <f t="shared" si="27"/>
        <v>TiO-Ti6O</v>
      </c>
      <c r="L249" s="6">
        <v>-430.60005262155897</v>
      </c>
      <c r="M249" s="6">
        <v>-1354.6894669150699</v>
      </c>
      <c r="N249" s="6">
        <v>76.745685199803802</v>
      </c>
      <c r="O249" s="5" t="s">
        <v>2</v>
      </c>
      <c r="Q249" s="3" t="s">
        <v>497</v>
      </c>
      <c r="R249" s="4" t="str">
        <f t="shared" si="28"/>
        <v/>
      </c>
      <c r="S249" s="4">
        <f t="shared" si="29"/>
        <v>76.745685199803802</v>
      </c>
      <c r="T249" s="6" t="str">
        <f t="shared" si="30"/>
        <v/>
      </c>
      <c r="U249" s="6" t="str">
        <f t="shared" si="31"/>
        <v/>
      </c>
      <c r="V249" s="6" t="str">
        <f t="shared" si="32"/>
        <v/>
      </c>
      <c r="W249" s="6" t="str">
        <f t="shared" si="33"/>
        <v>No</v>
      </c>
    </row>
    <row r="250" spans="9:23" x14ac:dyDescent="0.25">
      <c r="I250" s="5" t="s">
        <v>197</v>
      </c>
      <c r="J250" s="5" t="s">
        <v>198</v>
      </c>
      <c r="K250" s="3" t="str">
        <f t="shared" si="27"/>
        <v>TiO-Ti2O</v>
      </c>
      <c r="L250" s="6">
        <v>-430.60005262155897</v>
      </c>
      <c r="M250" s="6">
        <v>-619.34906974537</v>
      </c>
      <c r="N250" s="6">
        <v>72.814550934696001</v>
      </c>
      <c r="O250" s="5" t="s">
        <v>2</v>
      </c>
      <c r="Q250" s="3" t="s">
        <v>498</v>
      </c>
      <c r="R250" s="4" t="str">
        <f t="shared" si="28"/>
        <v/>
      </c>
      <c r="S250" s="4">
        <f t="shared" si="29"/>
        <v>72.814550934696001</v>
      </c>
      <c r="T250" s="6" t="str">
        <f t="shared" si="30"/>
        <v/>
      </c>
      <c r="U250" s="6" t="str">
        <f t="shared" si="31"/>
        <v/>
      </c>
      <c r="V250" s="6" t="str">
        <f t="shared" si="32"/>
        <v/>
      </c>
      <c r="W250" s="6" t="str">
        <f t="shared" si="33"/>
        <v>No</v>
      </c>
    </row>
    <row r="251" spans="9:23" x14ac:dyDescent="0.25">
      <c r="I251" s="5" t="s">
        <v>197</v>
      </c>
      <c r="J251" s="5" t="s">
        <v>199</v>
      </c>
      <c r="K251" s="3" t="str">
        <f t="shared" si="27"/>
        <v>TiO-Ti3O</v>
      </c>
      <c r="L251" s="6">
        <v>-430.60005262155897</v>
      </c>
      <c r="M251" s="6">
        <v>-805.45343925501197</v>
      </c>
      <c r="N251" s="6">
        <v>74.136874741780701</v>
      </c>
      <c r="O251" s="5" t="s">
        <v>2</v>
      </c>
      <c r="Q251" s="3" t="s">
        <v>499</v>
      </c>
      <c r="R251" s="4" t="str">
        <f t="shared" si="28"/>
        <v/>
      </c>
      <c r="S251" s="4">
        <f t="shared" si="29"/>
        <v>74.136874741780701</v>
      </c>
      <c r="T251" s="6" t="str">
        <f t="shared" si="30"/>
        <v/>
      </c>
      <c r="U251" s="6" t="str">
        <f t="shared" si="31"/>
        <v/>
      </c>
      <c r="V251" s="6" t="str">
        <f t="shared" si="32"/>
        <v/>
      </c>
      <c r="W251" s="6" t="str">
        <f t="shared" si="33"/>
        <v>No</v>
      </c>
    </row>
    <row r="252" spans="9:23" x14ac:dyDescent="0.25">
      <c r="I252" s="5" t="s">
        <v>197</v>
      </c>
      <c r="J252" s="5" t="s">
        <v>202</v>
      </c>
      <c r="K252" s="3" t="str">
        <f t="shared" si="27"/>
        <v>TiO-Ti</v>
      </c>
      <c r="L252" s="6">
        <v>-430.60005262155897</v>
      </c>
      <c r="M252" s="6">
        <v>-182.09810211824299</v>
      </c>
      <c r="N252" s="6">
        <v>79.465465940264096</v>
      </c>
      <c r="O252" s="5" t="s">
        <v>2</v>
      </c>
      <c r="Q252" s="3" t="s">
        <v>500</v>
      </c>
      <c r="R252" s="4">
        <f t="shared" si="28"/>
        <v>68.044798174835904</v>
      </c>
      <c r="S252" s="4">
        <f t="shared" si="29"/>
        <v>79.465465940264096</v>
      </c>
      <c r="T252" s="6">
        <f t="shared" si="30"/>
        <v>-11.420667765428192</v>
      </c>
      <c r="U252" s="6">
        <f t="shared" si="31"/>
        <v>11.420667765428192</v>
      </c>
      <c r="V252" s="6" t="str">
        <f t="shared" si="32"/>
        <v>No</v>
      </c>
      <c r="W252" s="6" t="str">
        <f t="shared" si="33"/>
        <v>No</v>
      </c>
    </row>
    <row r="253" spans="9:23" x14ac:dyDescent="0.25">
      <c r="I253" s="5" t="s">
        <v>195</v>
      </c>
      <c r="J253" s="5" t="s">
        <v>196</v>
      </c>
      <c r="K253" s="3" t="str">
        <f t="shared" si="27"/>
        <v>TiO2-Ti6O</v>
      </c>
      <c r="L253" s="6">
        <v>-653.13188253324495</v>
      </c>
      <c r="M253" s="6">
        <v>-1354.6894669150699</v>
      </c>
      <c r="N253" s="6">
        <v>64.063681644619706</v>
      </c>
      <c r="O253" s="5" t="s">
        <v>2</v>
      </c>
      <c r="Q253" s="3" t="s">
        <v>501</v>
      </c>
      <c r="R253" s="4" t="str">
        <f t="shared" si="28"/>
        <v/>
      </c>
      <c r="S253" s="4">
        <f t="shared" si="29"/>
        <v>64.063681644619706</v>
      </c>
      <c r="T253" s="6" t="str">
        <f t="shared" si="30"/>
        <v/>
      </c>
      <c r="U253" s="6" t="str">
        <f t="shared" si="31"/>
        <v/>
      </c>
      <c r="V253" s="6" t="str">
        <f t="shared" si="32"/>
        <v/>
      </c>
      <c r="W253" s="6" t="str">
        <f t="shared" si="33"/>
        <v>No</v>
      </c>
    </row>
    <row r="254" spans="9:23" x14ac:dyDescent="0.25">
      <c r="I254" s="5" t="s">
        <v>195</v>
      </c>
      <c r="J254" s="5" t="s">
        <v>197</v>
      </c>
      <c r="K254" s="3" t="str">
        <f t="shared" si="27"/>
        <v>TiO2-TiO</v>
      </c>
      <c r="L254" s="6">
        <v>-653.13188253324495</v>
      </c>
      <c r="M254" s="6">
        <v>-430.60005262155897</v>
      </c>
      <c r="N254" s="6">
        <v>53.495345348633002</v>
      </c>
      <c r="O254" s="5" t="s">
        <v>2</v>
      </c>
      <c r="Q254" s="3" t="s">
        <v>502</v>
      </c>
      <c r="R254" s="4">
        <f t="shared" si="28"/>
        <v>35.265065842304097</v>
      </c>
      <c r="S254" s="4">
        <f t="shared" si="29"/>
        <v>53.495345348633002</v>
      </c>
      <c r="T254" s="6">
        <f t="shared" si="30"/>
        <v>-18.230279506328905</v>
      </c>
      <c r="U254" s="6">
        <f t="shared" si="31"/>
        <v>18.230279506328905</v>
      </c>
      <c r="V254" s="6" t="str">
        <f t="shared" si="32"/>
        <v>No</v>
      </c>
      <c r="W254" s="6" t="str">
        <f t="shared" si="33"/>
        <v>No</v>
      </c>
    </row>
    <row r="255" spans="9:23" x14ac:dyDescent="0.25">
      <c r="I255" s="5" t="s">
        <v>195</v>
      </c>
      <c r="J255" s="5" t="s">
        <v>198</v>
      </c>
      <c r="K255" s="3" t="str">
        <f t="shared" si="27"/>
        <v>TiO2-Ti2O</v>
      </c>
      <c r="L255" s="6">
        <v>-653.13188253324495</v>
      </c>
      <c r="M255" s="6">
        <v>-619.34906974537</v>
      </c>
      <c r="N255" s="6">
        <v>59.935080543987397</v>
      </c>
      <c r="O255" s="5" t="s">
        <v>2</v>
      </c>
      <c r="Q255" s="3" t="s">
        <v>503</v>
      </c>
      <c r="R255" s="4" t="str">
        <f t="shared" si="28"/>
        <v/>
      </c>
      <c r="S255" s="4">
        <f t="shared" si="29"/>
        <v>59.935080543987397</v>
      </c>
      <c r="T255" s="6" t="str">
        <f t="shared" si="30"/>
        <v/>
      </c>
      <c r="U255" s="6" t="str">
        <f t="shared" si="31"/>
        <v/>
      </c>
      <c r="V255" s="6" t="str">
        <f t="shared" si="32"/>
        <v/>
      </c>
      <c r="W255" s="6" t="str">
        <f t="shared" si="33"/>
        <v>No</v>
      </c>
    </row>
    <row r="256" spans="9:23" x14ac:dyDescent="0.25">
      <c r="I256" s="5" t="s">
        <v>195</v>
      </c>
      <c r="J256" s="5" t="s">
        <v>199</v>
      </c>
      <c r="K256" s="3" t="str">
        <f t="shared" si="27"/>
        <v>TiO2-Ti3O</v>
      </c>
      <c r="L256" s="6">
        <v>-653.13188253324495</v>
      </c>
      <c r="M256" s="6">
        <v>-805.45343925501197</v>
      </c>
      <c r="N256" s="6">
        <v>61.751957105892103</v>
      </c>
      <c r="O256" s="5" t="s">
        <v>2</v>
      </c>
      <c r="Q256" s="3" t="s">
        <v>504</v>
      </c>
      <c r="R256" s="4" t="str">
        <f t="shared" si="28"/>
        <v/>
      </c>
      <c r="S256" s="4">
        <f t="shared" si="29"/>
        <v>61.751957105892103</v>
      </c>
      <c r="T256" s="6" t="str">
        <f t="shared" si="30"/>
        <v/>
      </c>
      <c r="U256" s="6" t="str">
        <f t="shared" si="31"/>
        <v/>
      </c>
      <c r="V256" s="6" t="str">
        <f t="shared" si="32"/>
        <v/>
      </c>
      <c r="W256" s="6" t="str">
        <f t="shared" si="33"/>
        <v>No</v>
      </c>
    </row>
    <row r="257" spans="9:23" x14ac:dyDescent="0.25">
      <c r="I257" s="5" t="s">
        <v>195</v>
      </c>
      <c r="J257" s="5" t="s">
        <v>200</v>
      </c>
      <c r="K257" s="3" t="str">
        <f t="shared" si="27"/>
        <v>TiO2-Ti3O5</v>
      </c>
      <c r="L257" s="6">
        <v>-653.13188253324495</v>
      </c>
      <c r="M257" s="6">
        <v>-1742.7222799753999</v>
      </c>
      <c r="N257" s="6">
        <v>47.6368830612832</v>
      </c>
      <c r="O257" s="5" t="s">
        <v>2</v>
      </c>
      <c r="Q257" s="3" t="s">
        <v>505</v>
      </c>
      <c r="R257" s="4">
        <f t="shared" si="28"/>
        <v>29.2414352043624</v>
      </c>
      <c r="S257" s="4">
        <f t="shared" si="29"/>
        <v>47.6368830612832</v>
      </c>
      <c r="T257" s="6">
        <f t="shared" si="30"/>
        <v>-18.3954478569208</v>
      </c>
      <c r="U257" s="6">
        <f t="shared" si="31"/>
        <v>18.3954478569208</v>
      </c>
      <c r="V257" s="6" t="str">
        <f t="shared" si="32"/>
        <v>No</v>
      </c>
      <c r="W257" s="6" t="str">
        <f t="shared" si="33"/>
        <v>No</v>
      </c>
    </row>
    <row r="258" spans="9:23" x14ac:dyDescent="0.25">
      <c r="I258" s="5" t="s">
        <v>195</v>
      </c>
      <c r="J258" s="5" t="s">
        <v>201</v>
      </c>
      <c r="K258" s="3" t="str">
        <f t="shared" si="27"/>
        <v>TiO2-Ti2O3</v>
      </c>
      <c r="L258" s="6">
        <v>-653.13188253324495</v>
      </c>
      <c r="M258" s="6">
        <v>-1088.2627893358999</v>
      </c>
      <c r="N258" s="6">
        <v>48.964491167531598</v>
      </c>
      <c r="O258" s="5" t="s">
        <v>2</v>
      </c>
      <c r="Q258" s="3" t="s">
        <v>506</v>
      </c>
      <c r="R258" s="4">
        <f t="shared" si="28"/>
        <v>27.822600585683499</v>
      </c>
      <c r="S258" s="4">
        <f t="shared" si="29"/>
        <v>48.964491167531598</v>
      </c>
      <c r="T258" s="6">
        <f t="shared" si="30"/>
        <v>-21.141890581848099</v>
      </c>
      <c r="U258" s="6">
        <f t="shared" si="31"/>
        <v>21.141890581848099</v>
      </c>
      <c r="V258" s="6" t="str">
        <f t="shared" si="32"/>
        <v>No</v>
      </c>
      <c r="W258" s="6" t="str">
        <f t="shared" si="33"/>
        <v>No</v>
      </c>
    </row>
    <row r="259" spans="9:23" x14ac:dyDescent="0.25">
      <c r="I259" s="5" t="s">
        <v>195</v>
      </c>
      <c r="J259" s="5" t="s">
        <v>202</v>
      </c>
      <c r="K259" s="3" t="str">
        <f t="shared" ref="K259:K299" si="34">CONCATENATE(I259,"-",J259)</f>
        <v>TiO2-Ti</v>
      </c>
      <c r="L259" s="6">
        <v>-653.13188253324495</v>
      </c>
      <c r="M259" s="6">
        <v>-182.09810211824299</v>
      </c>
      <c r="N259" s="6">
        <v>66.480405644448595</v>
      </c>
      <c r="O259" s="5" t="s">
        <v>2</v>
      </c>
      <c r="Q259" s="3" t="s">
        <v>507</v>
      </c>
      <c r="R259" s="4">
        <f t="shared" si="28"/>
        <v>51.65493200857</v>
      </c>
      <c r="S259" s="4">
        <f t="shared" si="29"/>
        <v>66.480405644448595</v>
      </c>
      <c r="T259" s="6">
        <f t="shared" si="30"/>
        <v>-14.825473635878595</v>
      </c>
      <c r="U259" s="6">
        <f t="shared" si="31"/>
        <v>14.825473635878595</v>
      </c>
      <c r="V259" s="6" t="str">
        <f t="shared" si="32"/>
        <v>No</v>
      </c>
      <c r="W259" s="6" t="str">
        <f t="shared" si="33"/>
        <v>No</v>
      </c>
    </row>
    <row r="260" spans="9:23" x14ac:dyDescent="0.25">
      <c r="I260" s="5" t="s">
        <v>204</v>
      </c>
      <c r="J260" s="5" t="s">
        <v>206</v>
      </c>
      <c r="K260" s="3" t="str">
        <f t="shared" si="34"/>
        <v>Tl2O-Tl</v>
      </c>
      <c r="L260" s="6">
        <v>-279.93219330352298</v>
      </c>
      <c r="M260" s="6">
        <v>-54.584696641098198</v>
      </c>
      <c r="N260" s="6">
        <v>1.7263154582742199</v>
      </c>
      <c r="O260" s="5" t="s">
        <v>12</v>
      </c>
      <c r="Q260" s="3" t="s">
        <v>508</v>
      </c>
      <c r="R260" s="4" t="str">
        <f t="shared" ref="R260:R299" si="35">IFERROR(VLOOKUP(Q260,$C$3:$G$108,4,FALSE),"")</f>
        <v/>
      </c>
      <c r="S260" s="4">
        <f t="shared" ref="S260:S299" si="36">IFERROR(VLOOKUP(Q260,$K$3:$O$299,4,FALSE),"")</f>
        <v>1.7263154582742199</v>
      </c>
      <c r="T260" s="6" t="str">
        <f t="shared" ref="T260:T299" si="37">IF(OR(R260="",S260=""),"",R260-S260)</f>
        <v/>
      </c>
      <c r="U260" s="6" t="str">
        <f t="shared" ref="U260:U299" si="38">IF(T260="","",ABS(T260))</f>
        <v/>
      </c>
      <c r="V260" s="6" t="str">
        <f t="shared" ref="V260:V299" si="39">IFERROR(VLOOKUP(Q260,$C$3:$G$108,5,FALSE),"")</f>
        <v/>
      </c>
      <c r="W260" s="6" t="str">
        <f t="shared" ref="W260:W299" si="40">IFERROR(VLOOKUP(Q260,$K$3:$O$299,5,FALSE),"")</f>
        <v>Yes</v>
      </c>
    </row>
    <row r="261" spans="9:23" x14ac:dyDescent="0.25">
      <c r="I261" s="5" t="s">
        <v>205</v>
      </c>
      <c r="J261" s="5" t="s">
        <v>203</v>
      </c>
      <c r="K261" s="3" t="str">
        <f t="shared" si="34"/>
        <v>Tl2O3-Tl4O3</v>
      </c>
      <c r="L261" s="6">
        <v>-579.75112592328799</v>
      </c>
      <c r="M261" s="6">
        <v>-712.47187195265099</v>
      </c>
      <c r="N261" s="6">
        <v>-20.0263579317443</v>
      </c>
      <c r="O261" s="5" t="s">
        <v>2</v>
      </c>
      <c r="Q261" s="3" t="s">
        <v>509</v>
      </c>
      <c r="R261" s="4" t="str">
        <f t="shared" si="35"/>
        <v/>
      </c>
      <c r="S261" s="4">
        <f t="shared" si="36"/>
        <v>-20.0263579317443</v>
      </c>
      <c r="T261" s="6" t="str">
        <f t="shared" si="37"/>
        <v/>
      </c>
      <c r="U261" s="6" t="str">
        <f t="shared" si="38"/>
        <v/>
      </c>
      <c r="V261" s="6" t="str">
        <f t="shared" si="39"/>
        <v/>
      </c>
      <c r="W261" s="6" t="str">
        <f t="shared" si="40"/>
        <v>No</v>
      </c>
    </row>
    <row r="262" spans="9:23" x14ac:dyDescent="0.25">
      <c r="I262" s="5" t="s">
        <v>205</v>
      </c>
      <c r="J262" s="5" t="s">
        <v>204</v>
      </c>
      <c r="K262" s="3" t="str">
        <f t="shared" si="34"/>
        <v>Tl2O3-Tl2O</v>
      </c>
      <c r="L262" s="6">
        <v>-579.75112592328799</v>
      </c>
      <c r="M262" s="6">
        <v>-279.93219330352298</v>
      </c>
      <c r="N262" s="6">
        <v>-19.1270182531701</v>
      </c>
      <c r="O262" s="5" t="s">
        <v>2</v>
      </c>
      <c r="Q262" s="3" t="s">
        <v>510</v>
      </c>
      <c r="R262" s="4" t="str">
        <f t="shared" si="35"/>
        <v/>
      </c>
      <c r="S262" s="4">
        <f t="shared" si="36"/>
        <v>-19.1270182531701</v>
      </c>
      <c r="T262" s="6" t="str">
        <f t="shared" si="37"/>
        <v/>
      </c>
      <c r="U262" s="6" t="str">
        <f t="shared" si="38"/>
        <v/>
      </c>
      <c r="V262" s="6" t="str">
        <f t="shared" si="39"/>
        <v/>
      </c>
      <c r="W262" s="6" t="str">
        <f t="shared" si="40"/>
        <v>No</v>
      </c>
    </row>
    <row r="263" spans="9:23" x14ac:dyDescent="0.25">
      <c r="I263" s="5" t="s">
        <v>205</v>
      </c>
      <c r="J263" s="5" t="s">
        <v>206</v>
      </c>
      <c r="K263" s="3" t="str">
        <f t="shared" si="34"/>
        <v>Tl2O3-Tl</v>
      </c>
      <c r="L263" s="6">
        <v>-579.75112592328799</v>
      </c>
      <c r="M263" s="6">
        <v>-54.584696641098198</v>
      </c>
      <c r="N263" s="6">
        <v>-12.175907016022</v>
      </c>
      <c r="O263" s="5" t="s">
        <v>2</v>
      </c>
      <c r="Q263" s="3" t="s">
        <v>511</v>
      </c>
      <c r="R263" s="4" t="str">
        <f t="shared" si="35"/>
        <v/>
      </c>
      <c r="S263" s="4">
        <f t="shared" si="36"/>
        <v>-12.175907016022</v>
      </c>
      <c r="T263" s="6" t="str">
        <f t="shared" si="37"/>
        <v/>
      </c>
      <c r="U263" s="6" t="str">
        <f t="shared" si="38"/>
        <v/>
      </c>
      <c r="V263" s="6" t="str">
        <f t="shared" si="39"/>
        <v/>
      </c>
      <c r="W263" s="6" t="str">
        <f t="shared" si="40"/>
        <v>No</v>
      </c>
    </row>
    <row r="264" spans="9:23" x14ac:dyDescent="0.25">
      <c r="I264" s="5" t="s">
        <v>203</v>
      </c>
      <c r="J264" s="5" t="s">
        <v>204</v>
      </c>
      <c r="K264" s="3" t="str">
        <f t="shared" si="34"/>
        <v>Tl4O3-Tl2O</v>
      </c>
      <c r="L264" s="6">
        <v>-712.47187195265099</v>
      </c>
      <c r="M264" s="6">
        <v>-279.93219330352298</v>
      </c>
      <c r="N264" s="6">
        <v>-16.4289992174477</v>
      </c>
      <c r="O264" s="5" t="s">
        <v>2</v>
      </c>
      <c r="Q264" s="3" t="s">
        <v>512</v>
      </c>
      <c r="R264" s="4" t="str">
        <f t="shared" si="35"/>
        <v/>
      </c>
      <c r="S264" s="4">
        <f t="shared" si="36"/>
        <v>-16.4289992174477</v>
      </c>
      <c r="T264" s="6" t="str">
        <f t="shared" si="37"/>
        <v/>
      </c>
      <c r="U264" s="6" t="str">
        <f t="shared" si="38"/>
        <v/>
      </c>
      <c r="V264" s="6" t="str">
        <f t="shared" si="39"/>
        <v/>
      </c>
      <c r="W264" s="6" t="str">
        <f t="shared" si="40"/>
        <v>No</v>
      </c>
    </row>
    <row r="265" spans="9:23" x14ac:dyDescent="0.25">
      <c r="I265" s="5" t="s">
        <v>203</v>
      </c>
      <c r="J265" s="5" t="s">
        <v>206</v>
      </c>
      <c r="K265" s="3" t="str">
        <f t="shared" si="34"/>
        <v>Tl4O3-Tl</v>
      </c>
      <c r="L265" s="6">
        <v>-712.47187195265099</v>
      </c>
      <c r="M265" s="6">
        <v>-54.584696641098198</v>
      </c>
      <c r="N265" s="6">
        <v>-4.3254561002997596</v>
      </c>
      <c r="O265" s="5" t="s">
        <v>2</v>
      </c>
      <c r="Q265" s="3" t="s">
        <v>513</v>
      </c>
      <c r="R265" s="4" t="str">
        <f t="shared" si="35"/>
        <v/>
      </c>
      <c r="S265" s="4">
        <f t="shared" si="36"/>
        <v>-4.3254561002997596</v>
      </c>
      <c r="T265" s="6" t="str">
        <f t="shared" si="37"/>
        <v/>
      </c>
      <c r="U265" s="6" t="str">
        <f t="shared" si="38"/>
        <v/>
      </c>
      <c r="V265" s="6" t="str">
        <f t="shared" si="39"/>
        <v/>
      </c>
      <c r="W265" s="6" t="str">
        <f t="shared" si="40"/>
        <v>No</v>
      </c>
    </row>
    <row r="266" spans="9:23" x14ac:dyDescent="0.25">
      <c r="I266" s="5" t="s">
        <v>207</v>
      </c>
      <c r="J266" s="5" t="s">
        <v>208</v>
      </c>
      <c r="K266" s="3" t="str">
        <f t="shared" si="34"/>
        <v>Tm2O3-Tm</v>
      </c>
      <c r="L266" s="6">
        <v>-1021.57282017066</v>
      </c>
      <c r="M266" s="6">
        <v>-103.26173897354001</v>
      </c>
      <c r="N266" s="6">
        <v>102.64662951147299</v>
      </c>
      <c r="O266" s="5" t="s">
        <v>2</v>
      </c>
      <c r="Q266" s="3" t="s">
        <v>514</v>
      </c>
      <c r="R266" s="4" t="str">
        <f t="shared" si="35"/>
        <v/>
      </c>
      <c r="S266" s="4">
        <f t="shared" si="36"/>
        <v>102.64662951147299</v>
      </c>
      <c r="T266" s="6" t="str">
        <f t="shared" si="37"/>
        <v/>
      </c>
      <c r="U266" s="6" t="str">
        <f t="shared" si="38"/>
        <v/>
      </c>
      <c r="V266" s="6" t="str">
        <f t="shared" si="39"/>
        <v/>
      </c>
      <c r="W266" s="6" t="str">
        <f t="shared" si="40"/>
        <v>No</v>
      </c>
    </row>
    <row r="267" spans="9:23" x14ac:dyDescent="0.25">
      <c r="I267" s="5" t="s">
        <v>210</v>
      </c>
      <c r="J267" s="5" t="s">
        <v>211</v>
      </c>
      <c r="K267" s="3" t="str">
        <f t="shared" si="34"/>
        <v>U3O8-UO2</v>
      </c>
      <c r="L267" s="6">
        <v>-2635.29206034249</v>
      </c>
      <c r="M267" s="6">
        <v>-749.25549411832696</v>
      </c>
      <c r="N267" s="6">
        <v>24.726304430702999</v>
      </c>
      <c r="O267" s="5" t="s">
        <v>2</v>
      </c>
      <c r="Q267" s="3" t="s">
        <v>515</v>
      </c>
      <c r="R267" s="4" t="str">
        <f t="shared" si="35"/>
        <v/>
      </c>
      <c r="S267" s="4">
        <f t="shared" si="36"/>
        <v>24.726304430702999</v>
      </c>
      <c r="T267" s="6" t="str">
        <f t="shared" si="37"/>
        <v/>
      </c>
      <c r="U267" s="6" t="str">
        <f t="shared" si="38"/>
        <v/>
      </c>
      <c r="V267" s="6" t="str">
        <f t="shared" si="39"/>
        <v/>
      </c>
      <c r="W267" s="6" t="str">
        <f t="shared" si="40"/>
        <v>No</v>
      </c>
    </row>
    <row r="268" spans="9:23" x14ac:dyDescent="0.25">
      <c r="I268" s="5" t="s">
        <v>210</v>
      </c>
      <c r="J268" s="5" t="s">
        <v>212</v>
      </c>
      <c r="K268" s="3" t="str">
        <f t="shared" si="34"/>
        <v>U3O8-U</v>
      </c>
      <c r="L268" s="6">
        <v>-2635.29206034249</v>
      </c>
      <c r="M268" s="6">
        <v>-260.57090548048399</v>
      </c>
      <c r="N268" s="6">
        <v>62.6609334245775</v>
      </c>
      <c r="O268" s="5" t="s">
        <v>2</v>
      </c>
      <c r="Q268" s="3" t="s">
        <v>516</v>
      </c>
      <c r="R268" s="4" t="str">
        <f t="shared" si="35"/>
        <v/>
      </c>
      <c r="S268" s="4">
        <f t="shared" si="36"/>
        <v>62.6609334245775</v>
      </c>
      <c r="T268" s="6" t="str">
        <f t="shared" si="37"/>
        <v/>
      </c>
      <c r="U268" s="6" t="str">
        <f t="shared" si="38"/>
        <v/>
      </c>
      <c r="V268" s="6" t="str">
        <f t="shared" si="39"/>
        <v/>
      </c>
      <c r="W268" s="6" t="str">
        <f t="shared" si="40"/>
        <v>No</v>
      </c>
    </row>
    <row r="269" spans="9:23" x14ac:dyDescent="0.25">
      <c r="I269" s="5" t="s">
        <v>211</v>
      </c>
      <c r="J269" s="5" t="s">
        <v>212</v>
      </c>
      <c r="K269" s="3" t="str">
        <f t="shared" si="34"/>
        <v>UO2-U</v>
      </c>
      <c r="L269" s="6">
        <v>-749.25549411832696</v>
      </c>
      <c r="M269" s="6">
        <v>-260.57090548048399</v>
      </c>
      <c r="N269" s="6">
        <v>75.305809755869006</v>
      </c>
      <c r="O269" s="5" t="s">
        <v>2</v>
      </c>
      <c r="Q269" s="3" t="s">
        <v>517</v>
      </c>
      <c r="R269" s="4" t="str">
        <f t="shared" si="35"/>
        <v/>
      </c>
      <c r="S269" s="4">
        <f t="shared" si="36"/>
        <v>75.305809755869006</v>
      </c>
      <c r="T269" s="6" t="str">
        <f t="shared" si="37"/>
        <v/>
      </c>
      <c r="U269" s="6" t="str">
        <f t="shared" si="38"/>
        <v/>
      </c>
      <c r="V269" s="6" t="str">
        <f t="shared" si="39"/>
        <v/>
      </c>
      <c r="W269" s="6" t="str">
        <f t="shared" si="40"/>
        <v>No</v>
      </c>
    </row>
    <row r="270" spans="9:23" x14ac:dyDescent="0.25">
      <c r="I270" s="5" t="s">
        <v>209</v>
      </c>
      <c r="J270" s="5" t="s">
        <v>210</v>
      </c>
      <c r="K270" s="3" t="str">
        <f t="shared" si="34"/>
        <v>UO3-U3O8</v>
      </c>
      <c r="L270" s="6">
        <v>-936.67911293372197</v>
      </c>
      <c r="M270" s="6">
        <v>-2635.29206034249</v>
      </c>
      <c r="N270" s="6">
        <v>5.70879389561994</v>
      </c>
      <c r="O270" s="5" t="s">
        <v>12</v>
      </c>
      <c r="Q270" s="3" t="s">
        <v>518</v>
      </c>
      <c r="R270" s="4" t="str">
        <f t="shared" si="35"/>
        <v/>
      </c>
      <c r="S270" s="4">
        <f t="shared" si="36"/>
        <v>5.70879389561994</v>
      </c>
      <c r="T270" s="6" t="str">
        <f t="shared" si="37"/>
        <v/>
      </c>
      <c r="U270" s="6" t="str">
        <f t="shared" si="38"/>
        <v/>
      </c>
      <c r="V270" s="6" t="str">
        <f t="shared" si="39"/>
        <v/>
      </c>
      <c r="W270" s="6" t="str">
        <f t="shared" si="40"/>
        <v>Yes</v>
      </c>
    </row>
    <row r="271" spans="9:23" x14ac:dyDescent="0.25">
      <c r="I271" s="5" t="s">
        <v>209</v>
      </c>
      <c r="J271" s="5" t="s">
        <v>211</v>
      </c>
      <c r="K271" s="3" t="str">
        <f t="shared" si="34"/>
        <v>UO3-UO2</v>
      </c>
      <c r="L271" s="6">
        <v>-936.67911293372197</v>
      </c>
      <c r="M271" s="6">
        <v>-749.25549411832696</v>
      </c>
      <c r="N271" s="6">
        <v>18.387134252342101</v>
      </c>
      <c r="O271" s="5" t="s">
        <v>12</v>
      </c>
      <c r="Q271" s="3" t="s">
        <v>519</v>
      </c>
      <c r="R271" s="4" t="str">
        <f t="shared" si="35"/>
        <v/>
      </c>
      <c r="S271" s="4">
        <f t="shared" si="36"/>
        <v>18.387134252342101</v>
      </c>
      <c r="T271" s="6" t="str">
        <f t="shared" si="37"/>
        <v/>
      </c>
      <c r="U271" s="6" t="str">
        <f t="shared" si="38"/>
        <v/>
      </c>
      <c r="V271" s="6" t="str">
        <f t="shared" si="39"/>
        <v/>
      </c>
      <c r="W271" s="6" t="str">
        <f t="shared" si="40"/>
        <v>Yes</v>
      </c>
    </row>
    <row r="272" spans="9:23" x14ac:dyDescent="0.25">
      <c r="I272" s="5" t="s">
        <v>209</v>
      </c>
      <c r="J272" s="5" t="s">
        <v>212</v>
      </c>
      <c r="K272" s="3" t="str">
        <f t="shared" si="34"/>
        <v>UO3-U</v>
      </c>
      <c r="L272" s="6">
        <v>-936.67911293372197</v>
      </c>
      <c r="M272" s="6">
        <v>-260.57090548048399</v>
      </c>
      <c r="N272" s="6">
        <v>56.33291792136</v>
      </c>
      <c r="O272" s="5" t="s">
        <v>2</v>
      </c>
      <c r="Q272" s="3" t="s">
        <v>520</v>
      </c>
      <c r="R272" s="4" t="str">
        <f t="shared" si="35"/>
        <v/>
      </c>
      <c r="S272" s="4">
        <f t="shared" si="36"/>
        <v>56.33291792136</v>
      </c>
      <c r="T272" s="6" t="str">
        <f t="shared" si="37"/>
        <v/>
      </c>
      <c r="U272" s="6" t="str">
        <f t="shared" si="38"/>
        <v/>
      </c>
      <c r="V272" s="6" t="str">
        <f t="shared" si="39"/>
        <v/>
      </c>
      <c r="W272" s="6" t="str">
        <f t="shared" si="40"/>
        <v>No</v>
      </c>
    </row>
    <row r="273" spans="9:23" x14ac:dyDescent="0.25">
      <c r="I273" s="5" t="s">
        <v>215</v>
      </c>
      <c r="J273" s="5" t="s">
        <v>218</v>
      </c>
      <c r="K273" s="3" t="str">
        <f t="shared" si="34"/>
        <v>V2O3-V</v>
      </c>
      <c r="L273" s="6">
        <v>-1052.2369356703</v>
      </c>
      <c r="M273" s="6">
        <v>-209.525728497382</v>
      </c>
      <c r="N273" s="6">
        <v>42.0253416621265</v>
      </c>
      <c r="O273" s="5" t="s">
        <v>2</v>
      </c>
      <c r="Q273" s="3" t="s">
        <v>521</v>
      </c>
      <c r="R273" s="4" t="str">
        <f t="shared" si="35"/>
        <v/>
      </c>
      <c r="S273" s="4">
        <f t="shared" si="36"/>
        <v>42.0253416621265</v>
      </c>
      <c r="T273" s="6" t="str">
        <f t="shared" si="37"/>
        <v/>
      </c>
      <c r="U273" s="6" t="str">
        <f t="shared" si="38"/>
        <v/>
      </c>
      <c r="V273" s="6" t="str">
        <f t="shared" si="39"/>
        <v/>
      </c>
      <c r="W273" s="6" t="str">
        <f t="shared" si="40"/>
        <v>No</v>
      </c>
    </row>
    <row r="274" spans="9:23" x14ac:dyDescent="0.25">
      <c r="I274" s="5" t="s">
        <v>216</v>
      </c>
      <c r="J274" s="5" t="s">
        <v>214</v>
      </c>
      <c r="K274" s="3" t="str">
        <f t="shared" si="34"/>
        <v>V2O5-V3O5</v>
      </c>
      <c r="L274" s="6">
        <v>-1359.5191241943401</v>
      </c>
      <c r="M274" s="6">
        <v>-1662.64843004473</v>
      </c>
      <c r="N274" s="6">
        <v>-18.384382064340599</v>
      </c>
      <c r="O274" s="5" t="s">
        <v>2</v>
      </c>
      <c r="Q274" s="3" t="s">
        <v>522</v>
      </c>
      <c r="R274" s="4" t="str">
        <f t="shared" si="35"/>
        <v/>
      </c>
      <c r="S274" s="4">
        <f t="shared" si="36"/>
        <v>-18.384382064340599</v>
      </c>
      <c r="T274" s="6" t="str">
        <f t="shared" si="37"/>
        <v/>
      </c>
      <c r="U274" s="6" t="str">
        <f t="shared" si="38"/>
        <v/>
      </c>
      <c r="V274" s="6" t="str">
        <f t="shared" si="39"/>
        <v/>
      </c>
      <c r="W274" s="6" t="str">
        <f t="shared" si="40"/>
        <v>No</v>
      </c>
    </row>
    <row r="275" spans="9:23" x14ac:dyDescent="0.25">
      <c r="I275" s="5" t="s">
        <v>216</v>
      </c>
      <c r="J275" s="5" t="s">
        <v>213</v>
      </c>
      <c r="K275" s="3" t="str">
        <f t="shared" si="34"/>
        <v>V2O5-V3O7</v>
      </c>
      <c r="L275" s="6">
        <v>-1359.5191241943401</v>
      </c>
      <c r="M275" s="6">
        <v>-1972.1546359695101</v>
      </c>
      <c r="N275" s="6">
        <v>-34.788383919054198</v>
      </c>
      <c r="O275" s="5" t="s">
        <v>2</v>
      </c>
      <c r="Q275" s="3" t="s">
        <v>523</v>
      </c>
      <c r="R275" s="4" t="str">
        <f t="shared" si="35"/>
        <v/>
      </c>
      <c r="S275" s="4">
        <f t="shared" si="36"/>
        <v>-34.788383919054198</v>
      </c>
      <c r="T275" s="6" t="str">
        <f t="shared" si="37"/>
        <v/>
      </c>
      <c r="U275" s="6" t="str">
        <f t="shared" si="38"/>
        <v/>
      </c>
      <c r="V275" s="6" t="str">
        <f t="shared" si="39"/>
        <v/>
      </c>
      <c r="W275" s="6" t="str">
        <f t="shared" si="40"/>
        <v>No</v>
      </c>
    </row>
    <row r="276" spans="9:23" x14ac:dyDescent="0.25">
      <c r="I276" s="5" t="s">
        <v>216</v>
      </c>
      <c r="J276" s="5" t="s">
        <v>215</v>
      </c>
      <c r="K276" s="3" t="str">
        <f t="shared" si="34"/>
        <v>V2O5-V2O3</v>
      </c>
      <c r="L276" s="6">
        <v>-1359.5191241943401</v>
      </c>
      <c r="M276" s="6">
        <v>-1052.2369356703</v>
      </c>
      <c r="N276" s="6">
        <v>-15.395390301032799</v>
      </c>
      <c r="O276" s="5" t="s">
        <v>2</v>
      </c>
      <c r="Q276" s="3" t="s">
        <v>524</v>
      </c>
      <c r="R276" s="4" t="str">
        <f t="shared" si="35"/>
        <v/>
      </c>
      <c r="S276" s="4">
        <f t="shared" si="36"/>
        <v>-15.395390301032799</v>
      </c>
      <c r="T276" s="6" t="str">
        <f t="shared" si="37"/>
        <v/>
      </c>
      <c r="U276" s="6" t="str">
        <f t="shared" si="38"/>
        <v/>
      </c>
      <c r="V276" s="6" t="str">
        <f t="shared" si="39"/>
        <v/>
      </c>
      <c r="W276" s="6" t="str">
        <f t="shared" si="40"/>
        <v>No</v>
      </c>
    </row>
    <row r="277" spans="9:23" x14ac:dyDescent="0.25">
      <c r="I277" s="5" t="s">
        <v>216</v>
      </c>
      <c r="J277" s="5" t="s">
        <v>217</v>
      </c>
      <c r="K277" s="3" t="str">
        <f t="shared" si="34"/>
        <v>V2O5-VO2</v>
      </c>
      <c r="L277" s="6">
        <v>-1359.5191241943401</v>
      </c>
      <c r="M277" s="6">
        <v>-608.99107475923404</v>
      </c>
      <c r="N277" s="6">
        <v>-27.499509887180398</v>
      </c>
      <c r="O277" s="5" t="s">
        <v>2</v>
      </c>
      <c r="Q277" s="3" t="s">
        <v>525</v>
      </c>
      <c r="R277" s="4" t="str">
        <f t="shared" si="35"/>
        <v/>
      </c>
      <c r="S277" s="4">
        <f t="shared" si="36"/>
        <v>-27.499509887180398</v>
      </c>
      <c r="T277" s="6" t="str">
        <f t="shared" si="37"/>
        <v/>
      </c>
      <c r="U277" s="6" t="str">
        <f t="shared" si="38"/>
        <v/>
      </c>
      <c r="V277" s="6" t="str">
        <f t="shared" si="39"/>
        <v/>
      </c>
      <c r="W277" s="6" t="str">
        <f t="shared" si="40"/>
        <v>No</v>
      </c>
    </row>
    <row r="278" spans="9:23" x14ac:dyDescent="0.25">
      <c r="I278" s="5" t="s">
        <v>216</v>
      </c>
      <c r="J278" s="5" t="s">
        <v>218</v>
      </c>
      <c r="K278" s="3" t="str">
        <f t="shared" si="34"/>
        <v>V2O5-V</v>
      </c>
      <c r="L278" s="6">
        <v>-1359.5191241943401</v>
      </c>
      <c r="M278" s="6">
        <v>-209.525728497382</v>
      </c>
      <c r="N278" s="6">
        <v>19.057048876862801</v>
      </c>
      <c r="O278" s="5" t="s">
        <v>12</v>
      </c>
      <c r="Q278" s="3" t="s">
        <v>526</v>
      </c>
      <c r="R278" s="4" t="str">
        <f t="shared" si="35"/>
        <v/>
      </c>
      <c r="S278" s="4">
        <f t="shared" si="36"/>
        <v>19.057048876862801</v>
      </c>
      <c r="T278" s="6" t="str">
        <f t="shared" si="37"/>
        <v/>
      </c>
      <c r="U278" s="6" t="str">
        <f t="shared" si="38"/>
        <v/>
      </c>
      <c r="V278" s="6" t="str">
        <f t="shared" si="39"/>
        <v/>
      </c>
      <c r="W278" s="6" t="str">
        <f t="shared" si="40"/>
        <v>Yes</v>
      </c>
    </row>
    <row r="279" spans="9:23" x14ac:dyDescent="0.25">
      <c r="I279" s="5" t="s">
        <v>214</v>
      </c>
      <c r="J279" s="5" t="s">
        <v>215</v>
      </c>
      <c r="K279" s="3" t="str">
        <f t="shared" si="34"/>
        <v>V3O5-V2O3</v>
      </c>
      <c r="L279" s="6">
        <v>-1662.64843004473</v>
      </c>
      <c r="M279" s="6">
        <v>-1052.2369356703</v>
      </c>
      <c r="N279" s="6">
        <v>-0.45043148449369103</v>
      </c>
      <c r="O279" s="5" t="s">
        <v>12</v>
      </c>
      <c r="Q279" s="3" t="s">
        <v>527</v>
      </c>
      <c r="R279" s="4" t="str">
        <f t="shared" si="35"/>
        <v/>
      </c>
      <c r="S279" s="4">
        <f t="shared" si="36"/>
        <v>-0.45043148449369103</v>
      </c>
      <c r="T279" s="6" t="str">
        <f t="shared" si="37"/>
        <v/>
      </c>
      <c r="U279" s="6" t="str">
        <f t="shared" si="38"/>
        <v/>
      </c>
      <c r="V279" s="6" t="str">
        <f t="shared" si="39"/>
        <v/>
      </c>
      <c r="W279" s="6" t="str">
        <f t="shared" si="40"/>
        <v>Yes</v>
      </c>
    </row>
    <row r="280" spans="9:23" x14ac:dyDescent="0.25">
      <c r="I280" s="5" t="s">
        <v>214</v>
      </c>
      <c r="J280" s="5" t="s">
        <v>218</v>
      </c>
      <c r="K280" s="3" t="str">
        <f t="shared" si="34"/>
        <v>V3O5-V</v>
      </c>
      <c r="L280" s="6">
        <v>-1662.64843004473</v>
      </c>
      <c r="M280" s="6">
        <v>-209.525728497382</v>
      </c>
      <c r="N280" s="6">
        <v>37.777764347464498</v>
      </c>
      <c r="O280" s="5" t="s">
        <v>2</v>
      </c>
      <c r="Q280" s="3" t="s">
        <v>528</v>
      </c>
      <c r="R280" s="4" t="str">
        <f t="shared" si="35"/>
        <v/>
      </c>
      <c r="S280" s="4">
        <f t="shared" si="36"/>
        <v>37.777764347464498</v>
      </c>
      <c r="T280" s="6" t="str">
        <f t="shared" si="37"/>
        <v/>
      </c>
      <c r="U280" s="6" t="str">
        <f t="shared" si="38"/>
        <v/>
      </c>
      <c r="V280" s="6" t="str">
        <f t="shared" si="39"/>
        <v/>
      </c>
      <c r="W280" s="6" t="str">
        <f t="shared" si="40"/>
        <v>No</v>
      </c>
    </row>
    <row r="281" spans="9:23" x14ac:dyDescent="0.25">
      <c r="I281" s="5" t="s">
        <v>213</v>
      </c>
      <c r="J281" s="5" t="s">
        <v>214</v>
      </c>
      <c r="K281" s="3" t="str">
        <f t="shared" si="34"/>
        <v>V3O7-V3O5</v>
      </c>
      <c r="L281" s="6">
        <v>-1972.1546359695101</v>
      </c>
      <c r="M281" s="6">
        <v>-1662.64843004473</v>
      </c>
      <c r="N281" s="6">
        <v>-14.283381600662199</v>
      </c>
      <c r="O281" s="5" t="s">
        <v>2</v>
      </c>
      <c r="Q281" s="3" t="s">
        <v>529</v>
      </c>
      <c r="R281" s="4" t="str">
        <f t="shared" si="35"/>
        <v/>
      </c>
      <c r="S281" s="4">
        <f t="shared" si="36"/>
        <v>-14.283381600662199</v>
      </c>
      <c r="T281" s="6" t="str">
        <f t="shared" si="37"/>
        <v/>
      </c>
      <c r="U281" s="6" t="str">
        <f t="shared" si="38"/>
        <v/>
      </c>
      <c r="V281" s="6" t="str">
        <f t="shared" si="39"/>
        <v/>
      </c>
      <c r="W281" s="6" t="str">
        <f t="shared" si="40"/>
        <v>No</v>
      </c>
    </row>
    <row r="282" spans="9:23" x14ac:dyDescent="0.25">
      <c r="I282" s="5" t="s">
        <v>213</v>
      </c>
      <c r="J282" s="5" t="s">
        <v>215</v>
      </c>
      <c r="K282" s="3" t="str">
        <f t="shared" si="34"/>
        <v>V3O7-V2O3</v>
      </c>
      <c r="L282" s="6">
        <v>-1972.1546359695101</v>
      </c>
      <c r="M282" s="6">
        <v>-1052.2369356703</v>
      </c>
      <c r="N282" s="6">
        <v>-11.516791577428499</v>
      </c>
      <c r="O282" s="5" t="s">
        <v>2</v>
      </c>
      <c r="Q282" s="3" t="s">
        <v>530</v>
      </c>
      <c r="R282" s="4" t="str">
        <f t="shared" si="35"/>
        <v/>
      </c>
      <c r="S282" s="4">
        <f t="shared" si="36"/>
        <v>-11.516791577428499</v>
      </c>
      <c r="T282" s="6" t="str">
        <f t="shared" si="37"/>
        <v/>
      </c>
      <c r="U282" s="6" t="str">
        <f t="shared" si="38"/>
        <v/>
      </c>
      <c r="V282" s="6" t="str">
        <f t="shared" si="39"/>
        <v/>
      </c>
      <c r="W282" s="6" t="str">
        <f t="shared" si="40"/>
        <v>No</v>
      </c>
    </row>
    <row r="283" spans="9:23" x14ac:dyDescent="0.25">
      <c r="I283" s="5" t="s">
        <v>213</v>
      </c>
      <c r="J283" s="5" t="s">
        <v>217</v>
      </c>
      <c r="K283" s="3" t="str">
        <f t="shared" si="34"/>
        <v>V3O7-VO2</v>
      </c>
      <c r="L283" s="6">
        <v>-1972.1546359695101</v>
      </c>
      <c r="M283" s="6">
        <v>-608.99107475923404</v>
      </c>
      <c r="N283" s="6">
        <v>-23.855072871243401</v>
      </c>
      <c r="O283" s="5" t="s">
        <v>2</v>
      </c>
      <c r="Q283" s="3" t="s">
        <v>531</v>
      </c>
      <c r="R283" s="4" t="str">
        <f t="shared" si="35"/>
        <v/>
      </c>
      <c r="S283" s="4">
        <f t="shared" si="36"/>
        <v>-23.855072871243401</v>
      </c>
      <c r="T283" s="6" t="str">
        <f t="shared" si="37"/>
        <v/>
      </c>
      <c r="U283" s="6" t="str">
        <f t="shared" si="38"/>
        <v/>
      </c>
      <c r="V283" s="6" t="str">
        <f t="shared" si="39"/>
        <v/>
      </c>
      <c r="W283" s="6" t="str">
        <f t="shared" si="40"/>
        <v>No</v>
      </c>
    </row>
    <row r="284" spans="9:23" x14ac:dyDescent="0.25">
      <c r="I284" s="5" t="s">
        <v>213</v>
      </c>
      <c r="J284" s="5" t="s">
        <v>218</v>
      </c>
      <c r="K284" s="3" t="str">
        <f t="shared" si="34"/>
        <v>V3O7-V</v>
      </c>
      <c r="L284" s="6">
        <v>-1972.1546359695101</v>
      </c>
      <c r="M284" s="6">
        <v>-209.525728497382</v>
      </c>
      <c r="N284" s="6">
        <v>22.903151219428199</v>
      </c>
      <c r="O284" s="5" t="s">
        <v>12</v>
      </c>
      <c r="Q284" s="3" t="s">
        <v>532</v>
      </c>
      <c r="R284" s="4" t="str">
        <f t="shared" si="35"/>
        <v/>
      </c>
      <c r="S284" s="4">
        <f t="shared" si="36"/>
        <v>22.903151219428199</v>
      </c>
      <c r="T284" s="6" t="str">
        <f t="shared" si="37"/>
        <v/>
      </c>
      <c r="U284" s="6" t="str">
        <f t="shared" si="38"/>
        <v/>
      </c>
      <c r="V284" s="6" t="str">
        <f t="shared" si="39"/>
        <v/>
      </c>
      <c r="W284" s="6" t="str">
        <f t="shared" si="40"/>
        <v>Yes</v>
      </c>
    </row>
    <row r="285" spans="9:23" x14ac:dyDescent="0.25">
      <c r="I285" s="5" t="s">
        <v>217</v>
      </c>
      <c r="J285" s="5" t="s">
        <v>214</v>
      </c>
      <c r="K285" s="3" t="str">
        <f t="shared" si="34"/>
        <v>VO2-V3O5</v>
      </c>
      <c r="L285" s="6">
        <v>-608.99107475923404</v>
      </c>
      <c r="M285" s="6">
        <v>-1662.64843004473</v>
      </c>
      <c r="N285" s="6">
        <v>-4.7116903300811499</v>
      </c>
      <c r="O285" s="5" t="s">
        <v>2</v>
      </c>
      <c r="Q285" s="3" t="s">
        <v>533</v>
      </c>
      <c r="R285" s="4" t="str">
        <f t="shared" si="35"/>
        <v/>
      </c>
      <c r="S285" s="4">
        <f t="shared" si="36"/>
        <v>-4.7116903300811499</v>
      </c>
      <c r="T285" s="6" t="str">
        <f t="shared" si="37"/>
        <v/>
      </c>
      <c r="U285" s="6" t="str">
        <f t="shared" si="38"/>
        <v/>
      </c>
      <c r="V285" s="6" t="str">
        <f t="shared" si="39"/>
        <v/>
      </c>
      <c r="W285" s="6" t="str">
        <f t="shared" si="40"/>
        <v>No</v>
      </c>
    </row>
    <row r="286" spans="9:23" x14ac:dyDescent="0.25">
      <c r="I286" s="5" t="s">
        <v>217</v>
      </c>
      <c r="J286" s="5" t="s">
        <v>215</v>
      </c>
      <c r="K286" s="3" t="str">
        <f t="shared" si="34"/>
        <v>VO2-V2O3</v>
      </c>
      <c r="L286" s="6">
        <v>-608.99107475923404</v>
      </c>
      <c r="M286" s="6">
        <v>-1052.2369356703</v>
      </c>
      <c r="N286" s="6">
        <v>-3.29127071488525</v>
      </c>
      <c r="O286" s="5" t="s">
        <v>12</v>
      </c>
      <c r="Q286" s="3" t="s">
        <v>534</v>
      </c>
      <c r="R286" s="4" t="str">
        <f t="shared" si="35"/>
        <v/>
      </c>
      <c r="S286" s="4">
        <f t="shared" si="36"/>
        <v>-3.29127071488525</v>
      </c>
      <c r="T286" s="6" t="str">
        <f t="shared" si="37"/>
        <v/>
      </c>
      <c r="U286" s="6" t="str">
        <f t="shared" si="38"/>
        <v/>
      </c>
      <c r="V286" s="6" t="str">
        <f t="shared" si="39"/>
        <v/>
      </c>
      <c r="W286" s="6" t="str">
        <f t="shared" si="40"/>
        <v>Yes</v>
      </c>
    </row>
    <row r="287" spans="9:23" x14ac:dyDescent="0.25">
      <c r="I287" s="5" t="s">
        <v>217</v>
      </c>
      <c r="J287" s="5" t="s">
        <v>218</v>
      </c>
      <c r="K287" s="3" t="str">
        <f t="shared" si="34"/>
        <v>VO2-V</v>
      </c>
      <c r="L287" s="6">
        <v>-608.99107475923404</v>
      </c>
      <c r="M287" s="6">
        <v>-209.525728497382</v>
      </c>
      <c r="N287" s="6">
        <v>30.696188567873602</v>
      </c>
      <c r="O287" s="5" t="s">
        <v>2</v>
      </c>
      <c r="Q287" s="3" t="s">
        <v>535</v>
      </c>
      <c r="R287" s="4" t="str">
        <f t="shared" si="35"/>
        <v/>
      </c>
      <c r="S287" s="4">
        <f t="shared" si="36"/>
        <v>30.696188567873602</v>
      </c>
      <c r="T287" s="6" t="str">
        <f t="shared" si="37"/>
        <v/>
      </c>
      <c r="U287" s="6" t="str">
        <f t="shared" si="38"/>
        <v/>
      </c>
      <c r="V287" s="6" t="str">
        <f t="shared" si="39"/>
        <v/>
      </c>
      <c r="W287" s="6" t="str">
        <f t="shared" si="40"/>
        <v>No</v>
      </c>
    </row>
    <row r="288" spans="9:23" x14ac:dyDescent="0.25">
      <c r="I288" s="5" t="s">
        <v>219</v>
      </c>
      <c r="J288" s="5" t="s">
        <v>220</v>
      </c>
      <c r="K288" s="3" t="str">
        <f t="shared" si="34"/>
        <v>W18O49-WO2</v>
      </c>
      <c r="L288" s="6">
        <v>-14279.469168060001</v>
      </c>
      <c r="M288" s="6">
        <v>-667.01440898338603</v>
      </c>
      <c r="N288" s="6">
        <v>5.8258082337994397</v>
      </c>
      <c r="O288" s="5" t="s">
        <v>12</v>
      </c>
      <c r="Q288" s="3" t="s">
        <v>536</v>
      </c>
      <c r="R288" s="4" t="str">
        <f t="shared" si="35"/>
        <v/>
      </c>
      <c r="S288" s="4">
        <f t="shared" si="36"/>
        <v>5.8258082337994397</v>
      </c>
      <c r="T288" s="6" t="str">
        <f t="shared" si="37"/>
        <v/>
      </c>
      <c r="U288" s="6" t="str">
        <f t="shared" si="38"/>
        <v/>
      </c>
      <c r="V288" s="6" t="str">
        <f t="shared" si="39"/>
        <v/>
      </c>
      <c r="W288" s="6" t="str">
        <f t="shared" si="40"/>
        <v>Yes</v>
      </c>
    </row>
    <row r="289" spans="9:23" x14ac:dyDescent="0.25">
      <c r="I289" s="5" t="s">
        <v>219</v>
      </c>
      <c r="J289" s="5" t="s">
        <v>222</v>
      </c>
      <c r="K289" s="3" t="str">
        <f t="shared" si="34"/>
        <v>W18O49-W</v>
      </c>
      <c r="L289" s="6">
        <v>-14279.469168060001</v>
      </c>
      <c r="M289" s="6">
        <v>-298.83230592682298</v>
      </c>
      <c r="N289" s="6">
        <v>12.606120771176</v>
      </c>
      <c r="O289" s="5" t="s">
        <v>12</v>
      </c>
      <c r="Q289" s="3" t="s">
        <v>537</v>
      </c>
      <c r="R289" s="4" t="str">
        <f t="shared" si="35"/>
        <v/>
      </c>
      <c r="S289" s="4">
        <f t="shared" si="36"/>
        <v>12.606120771176</v>
      </c>
      <c r="T289" s="6" t="str">
        <f t="shared" si="37"/>
        <v/>
      </c>
      <c r="U289" s="6" t="str">
        <f t="shared" si="38"/>
        <v/>
      </c>
      <c r="V289" s="6" t="str">
        <f t="shared" si="39"/>
        <v/>
      </c>
      <c r="W289" s="6" t="str">
        <f t="shared" si="40"/>
        <v>Yes</v>
      </c>
    </row>
    <row r="290" spans="9:23" x14ac:dyDescent="0.25">
      <c r="I290" s="5" t="s">
        <v>220</v>
      </c>
      <c r="J290" s="5" t="s">
        <v>222</v>
      </c>
      <c r="K290" s="3" t="str">
        <f t="shared" si="34"/>
        <v>WO2-W</v>
      </c>
      <c r="L290" s="6">
        <v>-667.01440898338603</v>
      </c>
      <c r="M290" s="6">
        <v>-298.83230592682298</v>
      </c>
      <c r="N290" s="6">
        <v>15.0545669652287</v>
      </c>
      <c r="O290" s="5" t="s">
        <v>12</v>
      </c>
      <c r="Q290" s="3" t="s">
        <v>538</v>
      </c>
      <c r="R290" s="4" t="str">
        <f t="shared" si="35"/>
        <v/>
      </c>
      <c r="S290" s="4">
        <f t="shared" si="36"/>
        <v>15.0545669652287</v>
      </c>
      <c r="T290" s="6" t="str">
        <f t="shared" si="37"/>
        <v/>
      </c>
      <c r="U290" s="6" t="str">
        <f t="shared" si="38"/>
        <v/>
      </c>
      <c r="V290" s="6" t="str">
        <f t="shared" si="39"/>
        <v/>
      </c>
      <c r="W290" s="6" t="str">
        <f t="shared" si="40"/>
        <v>Yes</v>
      </c>
    </row>
    <row r="291" spans="9:23" x14ac:dyDescent="0.25">
      <c r="I291" s="5" t="s">
        <v>221</v>
      </c>
      <c r="J291" s="5" t="s">
        <v>219</v>
      </c>
      <c r="K291" s="3" t="str">
        <f t="shared" si="34"/>
        <v>WO3-W18O49</v>
      </c>
      <c r="L291" s="6">
        <v>-841.67241003550703</v>
      </c>
      <c r="M291" s="6">
        <v>-14279.469168060001</v>
      </c>
      <c r="N291" s="6">
        <v>5.0903579527692102</v>
      </c>
      <c r="O291" s="5" t="s">
        <v>12</v>
      </c>
      <c r="Q291" s="3" t="s">
        <v>539</v>
      </c>
      <c r="R291" s="4" t="str">
        <f t="shared" si="35"/>
        <v/>
      </c>
      <c r="S291" s="4">
        <f t="shared" si="36"/>
        <v>5.0903579527692102</v>
      </c>
      <c r="T291" s="6" t="str">
        <f t="shared" si="37"/>
        <v/>
      </c>
      <c r="U291" s="6" t="str">
        <f t="shared" si="38"/>
        <v/>
      </c>
      <c r="V291" s="6" t="str">
        <f t="shared" si="39"/>
        <v/>
      </c>
      <c r="W291" s="6" t="str">
        <f t="shared" si="40"/>
        <v>Yes</v>
      </c>
    </row>
    <row r="292" spans="9:23" x14ac:dyDescent="0.25">
      <c r="I292" s="5" t="s">
        <v>221</v>
      </c>
      <c r="J292" s="5" t="s">
        <v>220</v>
      </c>
      <c r="K292" s="3" t="str">
        <f t="shared" si="34"/>
        <v>WO3-WO2</v>
      </c>
      <c r="L292" s="6">
        <v>-841.67241003550703</v>
      </c>
      <c r="M292" s="6">
        <v>-667.01440898338603</v>
      </c>
      <c r="N292" s="6">
        <v>5.6215164890690197</v>
      </c>
      <c r="O292" s="5" t="s">
        <v>12</v>
      </c>
      <c r="Q292" s="3" t="s">
        <v>540</v>
      </c>
      <c r="R292" s="4" t="str">
        <f t="shared" si="35"/>
        <v/>
      </c>
      <c r="S292" s="4">
        <f t="shared" si="36"/>
        <v>5.6215164890690197</v>
      </c>
      <c r="T292" s="6" t="str">
        <f t="shared" si="37"/>
        <v/>
      </c>
      <c r="U292" s="6" t="str">
        <f t="shared" si="38"/>
        <v/>
      </c>
      <c r="V292" s="6" t="str">
        <f t="shared" si="39"/>
        <v/>
      </c>
      <c r="W292" s="6" t="str">
        <f t="shared" si="40"/>
        <v>Yes</v>
      </c>
    </row>
    <row r="293" spans="9:23" x14ac:dyDescent="0.25">
      <c r="I293" s="5" t="s">
        <v>221</v>
      </c>
      <c r="J293" s="5" t="s">
        <v>222</v>
      </c>
      <c r="K293" s="3" t="str">
        <f t="shared" si="34"/>
        <v>WO3-W</v>
      </c>
      <c r="L293" s="6">
        <v>-841.67241003550703</v>
      </c>
      <c r="M293" s="6">
        <v>-298.83230592682298</v>
      </c>
      <c r="N293" s="6">
        <v>11.9102168065087</v>
      </c>
      <c r="O293" s="5" t="s">
        <v>12</v>
      </c>
      <c r="Q293" s="3" t="s">
        <v>541</v>
      </c>
      <c r="R293" s="4" t="str">
        <f t="shared" si="35"/>
        <v/>
      </c>
      <c r="S293" s="4">
        <f t="shared" si="36"/>
        <v>11.9102168065087</v>
      </c>
      <c r="T293" s="6" t="str">
        <f t="shared" si="37"/>
        <v/>
      </c>
      <c r="U293" s="6" t="str">
        <f t="shared" si="38"/>
        <v/>
      </c>
      <c r="V293" s="6" t="str">
        <f t="shared" si="39"/>
        <v/>
      </c>
      <c r="W293" s="6" t="str">
        <f t="shared" si="40"/>
        <v>Yes</v>
      </c>
    </row>
    <row r="294" spans="9:23" x14ac:dyDescent="0.25">
      <c r="I294" s="5" t="s">
        <v>223</v>
      </c>
      <c r="J294" s="5" t="s">
        <v>224</v>
      </c>
      <c r="K294" s="3" t="str">
        <f t="shared" si="34"/>
        <v>Y2O3-Y</v>
      </c>
      <c r="L294" s="6">
        <v>-1099.2825707336599</v>
      </c>
      <c r="M294" s="6">
        <v>-149.130224339573</v>
      </c>
      <c r="N294" s="6">
        <v>97.970889455120997</v>
      </c>
      <c r="O294" s="5" t="s">
        <v>2</v>
      </c>
      <c r="Q294" s="3" t="s">
        <v>542</v>
      </c>
      <c r="R294" s="4" t="str">
        <f t="shared" si="35"/>
        <v/>
      </c>
      <c r="S294" s="4">
        <f t="shared" si="36"/>
        <v>97.970889455120997</v>
      </c>
      <c r="T294" s="6" t="str">
        <f t="shared" si="37"/>
        <v/>
      </c>
      <c r="U294" s="6" t="str">
        <f t="shared" si="38"/>
        <v/>
      </c>
      <c r="V294" s="6" t="str">
        <f t="shared" si="39"/>
        <v/>
      </c>
      <c r="W294" s="6" t="str">
        <f t="shared" si="40"/>
        <v>No</v>
      </c>
    </row>
    <row r="295" spans="9:23" x14ac:dyDescent="0.25">
      <c r="I295" s="5" t="s">
        <v>225</v>
      </c>
      <c r="J295" s="5" t="s">
        <v>226</v>
      </c>
      <c r="K295" s="3" t="str">
        <f t="shared" si="34"/>
        <v>YbO-Yb</v>
      </c>
      <c r="L295" s="6">
        <v>-317.33234906435001</v>
      </c>
      <c r="M295" s="6">
        <v>-35.252232268042803</v>
      </c>
      <c r="N295" s="6">
        <v>113.043632233254</v>
      </c>
      <c r="O295" s="5" t="s">
        <v>2</v>
      </c>
      <c r="Q295" s="3" t="s">
        <v>543</v>
      </c>
      <c r="R295" s="4" t="str">
        <f t="shared" si="35"/>
        <v/>
      </c>
      <c r="S295" s="4">
        <f t="shared" si="36"/>
        <v>113.043632233254</v>
      </c>
      <c r="T295" s="6" t="str">
        <f t="shared" si="37"/>
        <v/>
      </c>
      <c r="U295" s="6" t="str">
        <f t="shared" si="38"/>
        <v/>
      </c>
      <c r="V295" s="6" t="str">
        <f t="shared" si="39"/>
        <v/>
      </c>
      <c r="W295" s="6" t="str">
        <f t="shared" si="40"/>
        <v>No</v>
      </c>
    </row>
    <row r="296" spans="9:23" x14ac:dyDescent="0.25">
      <c r="I296" s="5" t="s">
        <v>227</v>
      </c>
      <c r="J296" s="5" t="s">
        <v>228</v>
      </c>
      <c r="K296" s="3" t="str">
        <f t="shared" si="34"/>
        <v>ZnO-Zn</v>
      </c>
      <c r="L296" s="6">
        <v>-226.042718276031</v>
      </c>
      <c r="M296" s="6">
        <v>-29.350342649384</v>
      </c>
      <c r="N296" s="6">
        <v>27.655891063594702</v>
      </c>
      <c r="O296" s="5" t="s">
        <v>2</v>
      </c>
      <c r="Q296" s="3" t="s">
        <v>544</v>
      </c>
      <c r="R296" s="4">
        <f t="shared" si="35"/>
        <v>21.9640386750803</v>
      </c>
      <c r="S296" s="4">
        <f t="shared" si="36"/>
        <v>27.655891063594702</v>
      </c>
      <c r="T296" s="6">
        <f t="shared" si="37"/>
        <v>-5.6918523885144019</v>
      </c>
      <c r="U296" s="6">
        <f t="shared" si="38"/>
        <v>5.6918523885144019</v>
      </c>
      <c r="V296" s="6" t="str">
        <f t="shared" si="39"/>
        <v>No</v>
      </c>
      <c r="W296" s="6" t="str">
        <f t="shared" si="40"/>
        <v>No</v>
      </c>
    </row>
    <row r="297" spans="9:23" x14ac:dyDescent="0.25">
      <c r="I297" s="5" t="s">
        <v>230</v>
      </c>
      <c r="J297" s="5" t="s">
        <v>231</v>
      </c>
      <c r="K297" s="3" t="str">
        <f t="shared" si="34"/>
        <v>Zr3O-Zr</v>
      </c>
      <c r="L297" s="6">
        <v>-848.24473310078702</v>
      </c>
      <c r="M297" s="6">
        <v>-197.09475098841901</v>
      </c>
      <c r="N297" s="6">
        <v>87.923995572475604</v>
      </c>
      <c r="O297" s="5" t="s">
        <v>2</v>
      </c>
      <c r="Q297" s="3" t="s">
        <v>545</v>
      </c>
      <c r="R297" s="4" t="str">
        <f t="shared" si="35"/>
        <v/>
      </c>
      <c r="S297" s="4">
        <f t="shared" si="36"/>
        <v>87.923995572475604</v>
      </c>
      <c r="T297" s="6" t="str">
        <f t="shared" si="37"/>
        <v/>
      </c>
      <c r="U297" s="6" t="str">
        <f t="shared" si="38"/>
        <v/>
      </c>
      <c r="V297" s="6" t="str">
        <f t="shared" si="39"/>
        <v/>
      </c>
      <c r="W297" s="6" t="str">
        <f t="shared" si="40"/>
        <v>No</v>
      </c>
    </row>
    <row r="298" spans="9:23" x14ac:dyDescent="0.25">
      <c r="I298" s="5" t="s">
        <v>229</v>
      </c>
      <c r="J298" s="5" t="s">
        <v>230</v>
      </c>
      <c r="K298" s="3" t="str">
        <f t="shared" si="34"/>
        <v>ZrO2-Zr3O</v>
      </c>
      <c r="L298" s="6">
        <v>-689.87716951044297</v>
      </c>
      <c r="M298" s="6">
        <v>-848.24473310078702</v>
      </c>
      <c r="N298" s="6">
        <v>75.240870523055705</v>
      </c>
      <c r="O298" s="5" t="s">
        <v>2</v>
      </c>
      <c r="Q298" s="3" t="s">
        <v>546</v>
      </c>
      <c r="R298" s="4" t="str">
        <f t="shared" si="35"/>
        <v/>
      </c>
      <c r="S298" s="4">
        <f t="shared" si="36"/>
        <v>75.240870523055705</v>
      </c>
      <c r="T298" s="6" t="str">
        <f t="shared" si="37"/>
        <v/>
      </c>
      <c r="U298" s="6" t="str">
        <f t="shared" si="38"/>
        <v/>
      </c>
      <c r="V298" s="6" t="str">
        <f t="shared" si="39"/>
        <v/>
      </c>
      <c r="W298" s="6" t="str">
        <f t="shared" si="40"/>
        <v>No</v>
      </c>
    </row>
    <row r="299" spans="9:23" x14ac:dyDescent="0.25">
      <c r="I299" s="5" t="s">
        <v>229</v>
      </c>
      <c r="J299" s="5" t="s">
        <v>231</v>
      </c>
      <c r="K299" s="3" t="str">
        <f t="shared" si="34"/>
        <v>ZrO2-Zr</v>
      </c>
      <c r="L299" s="6">
        <v>-689.87716951044297</v>
      </c>
      <c r="M299" s="6">
        <v>-197.09475098841901</v>
      </c>
      <c r="N299" s="6">
        <v>77.354724697959</v>
      </c>
      <c r="O299" s="5" t="s">
        <v>2</v>
      </c>
      <c r="Q299" s="3" t="s">
        <v>547</v>
      </c>
      <c r="R299" s="4">
        <f t="shared" si="35"/>
        <v>69.618361821922804</v>
      </c>
      <c r="S299" s="4">
        <f t="shared" si="36"/>
        <v>77.354724697959</v>
      </c>
      <c r="T299" s="6">
        <f t="shared" si="37"/>
        <v>-7.7363628760361962</v>
      </c>
      <c r="U299" s="6">
        <f t="shared" si="38"/>
        <v>7.7363628760361962</v>
      </c>
      <c r="V299" s="6" t="str">
        <f t="shared" si="39"/>
        <v>No</v>
      </c>
      <c r="W299" s="6" t="str">
        <f t="shared" si="40"/>
        <v>No</v>
      </c>
    </row>
  </sheetData>
  <mergeCells count="7">
    <mergeCell ref="Y5:Y6"/>
    <mergeCell ref="AA3:AB3"/>
    <mergeCell ref="A1:G1"/>
    <mergeCell ref="I1:O1"/>
    <mergeCell ref="V1:W1"/>
    <mergeCell ref="R1:T1"/>
    <mergeCell ref="Y1:A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F0C7-CF90-46CD-BF51-C97B3AF37EF4}">
  <dimension ref="A1:O298"/>
  <sheetViews>
    <sheetView workbookViewId="0">
      <selection activeCell="P11" sqref="P11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18" t="s">
        <v>233</v>
      </c>
      <c r="B1" s="18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18" t="s">
        <v>563</v>
      </c>
      <c r="I1" s="18" t="s">
        <v>564</v>
      </c>
      <c r="J1" s="18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4">
        <v>-2.4677625000000001</v>
      </c>
      <c r="L2" s="3">
        <v>2</v>
      </c>
      <c r="M2" s="3">
        <v>3</v>
      </c>
      <c r="N2" s="4">
        <f>G2-L2*J2-M2*$K$2</f>
        <v>-26.161445814331476</v>
      </c>
      <c r="O2" s="4">
        <f>N2/M2</f>
        <v>-8.7204819381104919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-3.3857874966861408</v>
      </c>
      <c r="O3" s="4">
        <f t="shared" ref="O3:O66" si="4">N3/M3</f>
        <v>-3.3857874966861408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-12.802399987163991</v>
      </c>
      <c r="O4" s="4">
        <f t="shared" si="4"/>
        <v>-3.2005999967909977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-3.4562874966462216</v>
      </c>
      <c r="O5" s="4">
        <f t="shared" si="4"/>
        <v>-3.4562874966462216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-24.613862481874246</v>
      </c>
      <c r="O6" s="4">
        <f t="shared" si="4"/>
        <v>-8.2046208272914161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-23.371962479783132</v>
      </c>
      <c r="O7" s="4">
        <f t="shared" si="4"/>
        <v>-4.6743924959566261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-15.608562486972414</v>
      </c>
      <c r="O8" s="4">
        <f t="shared" si="4"/>
        <v>-5.2028541623241376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-9.735662490297198</v>
      </c>
      <c r="O9" s="4">
        <f t="shared" si="4"/>
        <v>-3.2452208300990661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-21.469629150321005</v>
      </c>
      <c r="O10" s="4">
        <f t="shared" si="4"/>
        <v>-7.1565430501070013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-8.1311874939995974</v>
      </c>
      <c r="O11" s="4">
        <f t="shared" si="4"/>
        <v>-8.1311874939995974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-9.5163749918183882</v>
      </c>
      <c r="O12" s="4">
        <f t="shared" si="4"/>
        <v>-4.7581874959091941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-8.1370374939963419</v>
      </c>
      <c r="O13" s="4">
        <f t="shared" si="4"/>
        <v>-8.1370374939963419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-8.6980874936786918</v>
      </c>
      <c r="O14" s="4">
        <f t="shared" si="4"/>
        <v>-8.6980874936786918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-34.683362470585308</v>
      </c>
      <c r="O15" s="4">
        <f t="shared" si="4"/>
        <v>-4.9547660672264726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-9.3562249919090821</v>
      </c>
      <c r="O16" s="4">
        <f t="shared" si="4"/>
        <v>-4.678112495954541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-15.6714624869368</v>
      </c>
      <c r="O17" s="4">
        <f t="shared" si="4"/>
        <v>-5.2238208289789334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-9.1098624934456076</v>
      </c>
      <c r="O18" s="4">
        <f t="shared" si="4"/>
        <v>-9.1098624934456076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-5.2325874956406278</v>
      </c>
      <c r="O19" s="4">
        <f t="shared" si="4"/>
        <v>-5.2325874956406278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-272.70599980090685</v>
      </c>
      <c r="O20" s="4">
        <f t="shared" si="4"/>
        <v>-8.5220624937783391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-16.770774987711526</v>
      </c>
      <c r="O21" s="4">
        <f t="shared" si="4"/>
        <v>-8.3853874938557631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-171.99074987469049</v>
      </c>
      <c r="O22" s="4">
        <f t="shared" si="4"/>
        <v>-8.599537493734525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-77.545737443525596</v>
      </c>
      <c r="O23" s="4">
        <f t="shared" si="4"/>
        <v>-8.6161930492806214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-26.286649980927248</v>
      </c>
      <c r="O24" s="4">
        <f t="shared" si="4"/>
        <v>-8.7622166603090825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-104.24104992422168</v>
      </c>
      <c r="O25" s="4">
        <f t="shared" si="4"/>
        <v>-8.686754160351807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-8.9538374935339533</v>
      </c>
      <c r="O26" s="4">
        <f t="shared" si="4"/>
        <v>-8.9538374935339533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-8.348824992479388</v>
      </c>
      <c r="O27" s="4">
        <f t="shared" si="4"/>
        <v>-4.174412496239694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-19.790949983207465</v>
      </c>
      <c r="O28" s="4">
        <f t="shared" si="4"/>
        <v>-4.9477374958018663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-5.1278874956998983</v>
      </c>
      <c r="O29" s="4">
        <f t="shared" si="4"/>
        <v>-5.1278874956998983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-61.017874948691301</v>
      </c>
      <c r="O30" s="4">
        <f t="shared" si="4"/>
        <v>-5.0848229123909414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-11.101274990921153</v>
      </c>
      <c r="O31" s="4">
        <f t="shared" si="4"/>
        <v>-5.5506374954605766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-19.151162484966584</v>
      </c>
      <c r="O32" s="4">
        <f t="shared" si="4"/>
        <v>-6.3837208283221942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-9.8586749916245875</v>
      </c>
      <c r="O33" s="4">
        <f t="shared" si="4"/>
        <v>-4.9293374958122937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-6.0592374951726127</v>
      </c>
      <c r="O34" s="4">
        <f t="shared" si="4"/>
        <v>-6.0592374951726127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-7.8466749927636492</v>
      </c>
      <c r="O35" s="4">
        <f t="shared" si="4"/>
        <v>-3.9233374963818246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-6.2082374950882917</v>
      </c>
      <c r="O36" s="4">
        <f t="shared" si="4"/>
        <v>-6.2082374950882917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-18.582112485289006</v>
      </c>
      <c r="O37" s="4">
        <f t="shared" si="4"/>
        <v>-6.1940374950963353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-4.3745374961263694</v>
      </c>
      <c r="O38" s="4">
        <f t="shared" si="4"/>
        <v>-4.3745374961263694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-11.61787498923163</v>
      </c>
      <c r="O39" s="4">
        <f t="shared" si="4"/>
        <v>-3.8726249964105435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-4.4154874961032062</v>
      </c>
      <c r="O40" s="4">
        <f t="shared" si="4"/>
        <v>-4.4154874961032062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-27.53709998021932</v>
      </c>
      <c r="O41" s="4">
        <f t="shared" si="4"/>
        <v>-9.1790333267397735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-27.771237480086437</v>
      </c>
      <c r="O42" s="4">
        <f t="shared" si="4"/>
        <v>-9.2570791600288125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-23.308874982612853</v>
      </c>
      <c r="O43" s="4">
        <f t="shared" si="4"/>
        <v>-7.7696249942042845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-8.7395874936552111</v>
      </c>
      <c r="O44" s="4">
        <f t="shared" si="4"/>
        <v>-8.7395874936552111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-16.834187486278577</v>
      </c>
      <c r="O45" s="4">
        <f t="shared" si="4"/>
        <v>-5.6113958287595258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-22.751549981531451</v>
      </c>
      <c r="O46" s="4">
        <f t="shared" si="4"/>
        <v>-5.6878874953828626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-5.8249874953052538</v>
      </c>
      <c r="O47" s="4">
        <f t="shared" si="4"/>
        <v>-5.8249874953052538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-18.807612485161332</v>
      </c>
      <c r="O48" s="4">
        <f t="shared" si="4"/>
        <v>-6.2692041617204444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-26.933587480561055</v>
      </c>
      <c r="O49" s="4">
        <f t="shared" si="4"/>
        <v>-8.9778624935203517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-11.217424990855404</v>
      </c>
      <c r="O50" s="4">
        <f t="shared" si="4"/>
        <v>-5.6087124954277021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-17.053124987551669</v>
      </c>
      <c r="O51" s="4">
        <f t="shared" si="4"/>
        <v>-8.5265624937758346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-3.7610624964736843</v>
      </c>
      <c r="O52" s="4">
        <f t="shared" si="4"/>
        <v>-3.7610624964736843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-27.6634249801475</v>
      </c>
      <c r="O53" s="4">
        <f t="shared" si="4"/>
        <v>-9.2211416600491667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-17.739562482971845</v>
      </c>
      <c r="O54" s="4">
        <f t="shared" si="4"/>
        <v>-3.5479124965943689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-17.470599985918263</v>
      </c>
      <c r="O55" s="4">
        <f t="shared" si="4"/>
        <v>-5.8235333286394209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-11.384949989363523</v>
      </c>
      <c r="O56" s="4">
        <f t="shared" si="4"/>
        <v>-3.7949833297878413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-8.715524992271785</v>
      </c>
      <c r="O57" s="4">
        <f t="shared" si="4"/>
        <v>-4.3577624961358925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-7.8697749927505676</v>
      </c>
      <c r="O58" s="4">
        <f t="shared" si="4"/>
        <v>-3.9348874963752838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-10.117524991478087</v>
      </c>
      <c r="O59" s="4">
        <f t="shared" si="4"/>
        <v>-5.0587624957390434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-6.2391374950707759</v>
      </c>
      <c r="O60" s="4">
        <f t="shared" si="4"/>
        <v>-6.2391374950707759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-26.832074980618298</v>
      </c>
      <c r="O61" s="4">
        <f t="shared" si="4"/>
        <v>-8.9440249935394327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-11.537424990674252</v>
      </c>
      <c r="O62" s="4">
        <f t="shared" si="4"/>
        <v>-5.7687124953371258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-8.6822374936876834</v>
      </c>
      <c r="O63" s="4">
        <f t="shared" si="4"/>
        <v>-8.6822374936876834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-28.095887479902824</v>
      </c>
      <c r="O64" s="4">
        <f t="shared" si="4"/>
        <v>-9.3652958266342754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-8.5982041604019415</v>
      </c>
      <c r="O65" s="4">
        <f t="shared" si="4"/>
        <v>-8.5982041604019415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-10.366626715474988</v>
      </c>
      <c r="O66" s="4">
        <f t="shared" si="4"/>
        <v>-5.1833133577374939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-24.315105153060141</v>
      </c>
      <c r="O67" s="4">
        <f t="shared" ref="O67:O130" si="9">N67/M67</f>
        <v>-6.0787762882650354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-17.543409684152873</v>
      </c>
      <c r="O68" s="4">
        <f t="shared" si="9"/>
        <v>-5.8478032280509575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-6.4686892190787786</v>
      </c>
      <c r="O69" s="4">
        <f t="shared" si="9"/>
        <v>-6.4686892190787786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-119.96943739995008</v>
      </c>
      <c r="O70" s="4">
        <f t="shared" si="9"/>
        <v>-5.2160624956500037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-15.486362487041635</v>
      </c>
      <c r="O71" s="4">
        <f t="shared" si="9"/>
        <v>-5.1621208290138787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-11.386099990759915</v>
      </c>
      <c r="O72" s="4">
        <f t="shared" si="9"/>
        <v>-5.6930499953799574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-10.185008324773179</v>
      </c>
      <c r="O73" s="4">
        <f t="shared" si="9"/>
        <v>-5.0925041623865894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-7.6560749928715541</v>
      </c>
      <c r="O74" s="4">
        <f t="shared" si="9"/>
        <v>-3.8280374964357771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-6.8309374947357435</v>
      </c>
      <c r="O75" s="4">
        <f t="shared" si="9"/>
        <v>-6.8309374947357435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-33.963537473786801</v>
      </c>
      <c r="O76" s="4">
        <f t="shared" si="9"/>
        <v>-6.7927074947573605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-13.673999989464653</v>
      </c>
      <c r="O77" s="4">
        <f t="shared" si="9"/>
        <v>-6.8369999947323263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-7.0568041612745427</v>
      </c>
      <c r="O78" s="4">
        <f t="shared" si="9"/>
        <v>-7.0568041612745427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-26.399862480863238</v>
      </c>
      <c r="O79" s="4">
        <f t="shared" si="9"/>
        <v>-8.7999541602877454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-15.626599985565182</v>
      </c>
      <c r="O80" s="4">
        <f t="shared" si="9"/>
        <v>-3.9066499963912955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-4.3322874961503119</v>
      </c>
      <c r="O81" s="4">
        <f t="shared" si="9"/>
        <v>-4.3322874961503119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-15.756424988285749</v>
      </c>
      <c r="O82" s="4">
        <f t="shared" si="9"/>
        <v>-7.8782124941428746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-17.607799984443531</v>
      </c>
      <c r="O83" s="4">
        <f t="shared" si="9"/>
        <v>-4.4019499961108828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-9.0197749920995332</v>
      </c>
      <c r="O84" s="4">
        <f t="shared" si="9"/>
        <v>-4.5098874960497666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-29.534997000103647</v>
      </c>
      <c r="O85" s="4">
        <f t="shared" si="9"/>
        <v>-5.9069994000207293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-19.82981248458265</v>
      </c>
      <c r="O86" s="4">
        <f t="shared" si="9"/>
        <v>-6.6099374948608833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-17.079874987536542</v>
      </c>
      <c r="O87" s="4">
        <f t="shared" si="9"/>
        <v>-8.5399374937682708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-8.8859249921753172</v>
      </c>
      <c r="O88" s="4">
        <f t="shared" si="9"/>
        <v>-4.4429624960876586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-20.097824983033842</v>
      </c>
      <c r="O89" s="4">
        <f t="shared" si="9"/>
        <v>-5.0244562457584605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-5.4306062455285327</v>
      </c>
      <c r="O90" s="4">
        <f t="shared" si="9"/>
        <v>-5.4306062455285327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-7.1561749931545737</v>
      </c>
      <c r="O91" s="4">
        <f t="shared" si="9"/>
        <v>-3.5780874965772869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-4.065037496301624</v>
      </c>
      <c r="O92" s="4">
        <f t="shared" si="9"/>
        <v>-4.065037496301624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-26.674624980707637</v>
      </c>
      <c r="O93" s="4">
        <f t="shared" si="9"/>
        <v>-8.8915416602358786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-26.154899981001879</v>
      </c>
      <c r="O94" s="4">
        <f t="shared" si="9"/>
        <v>-8.7182999936672925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-7.756224992814877</v>
      </c>
      <c r="O95" s="4">
        <f t="shared" si="9"/>
        <v>-3.8781124964074385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-15.789049985473248</v>
      </c>
      <c r="O96" s="4">
        <f t="shared" si="9"/>
        <v>-3.9472624963683121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-15.805906238257782</v>
      </c>
      <c r="O97" s="4">
        <f t="shared" si="9"/>
        <v>-7.9029531191288909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-24.664312481845517</v>
      </c>
      <c r="O98" s="4">
        <f t="shared" si="9"/>
        <v>-8.2214374939485051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-9.7957749916602275</v>
      </c>
      <c r="O99" s="4">
        <f t="shared" si="9"/>
        <v>-4.8978874958301137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-7.7892749927961678</v>
      </c>
      <c r="O100" s="4">
        <f t="shared" si="9"/>
        <v>-3.8946374963980839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-5.8223374953067379</v>
      </c>
      <c r="O101" s="4">
        <f t="shared" si="9"/>
        <v>-5.8223374953067379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-11.896324990471053</v>
      </c>
      <c r="O102" s="4">
        <f t="shared" si="9"/>
        <v>-5.9481624952355263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-35.705899970006541</v>
      </c>
      <c r="O103" s="4">
        <f t="shared" si="9"/>
        <v>-5.1008428528580776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-16.02206248673831</v>
      </c>
      <c r="O104" s="4">
        <f t="shared" si="9"/>
        <v>-5.340687495579437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-8.6421249923133772</v>
      </c>
      <c r="O105" s="4">
        <f t="shared" si="9"/>
        <v>-4.3210624961566886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-15.87882498542233</v>
      </c>
      <c r="O106" s="4">
        <f t="shared" si="9"/>
        <v>-3.9697062463555826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-9.3441249919159119</v>
      </c>
      <c r="O107" s="4">
        <f t="shared" si="9"/>
        <v>-4.672062495957956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-24.698037479032205</v>
      </c>
      <c r="O108" s="4">
        <f t="shared" si="9"/>
        <v>-4.9396074958064409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-10.498912491262162</v>
      </c>
      <c r="O109" s="4">
        <f t="shared" si="9"/>
        <v>-5.2494562456310812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-16.236162486617086</v>
      </c>
      <c r="O110" s="4">
        <f t="shared" si="9"/>
        <v>-5.4120541622056955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-27.323649980339876</v>
      </c>
      <c r="O111" s="4">
        <f t="shared" si="9"/>
        <v>-9.1078833267799588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-19.585262481926954</v>
      </c>
      <c r="O112" s="4">
        <f t="shared" si="9"/>
        <v>-3.9170524963853905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-8.4371249924294069</v>
      </c>
      <c r="O113" s="4">
        <f t="shared" si="9"/>
        <v>-4.2185624962147035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-14.789687488833051</v>
      </c>
      <c r="O114" s="4">
        <f t="shared" si="9"/>
        <v>-7.3948437444165256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-26.80029998063625</v>
      </c>
      <c r="O115" s="4">
        <f t="shared" si="9"/>
        <v>-8.9334333268787507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-34.353124972169205</v>
      </c>
      <c r="O116" s="4">
        <f t="shared" si="9"/>
        <v>-5.7255208286948678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-11.310074990802944</v>
      </c>
      <c r="O117" s="4">
        <f t="shared" si="9"/>
        <v>-5.6550374954014719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-5.7561374953442117</v>
      </c>
      <c r="O118" s="4">
        <f t="shared" si="9"/>
        <v>-5.7561374953442117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-11.555074990664211</v>
      </c>
      <c r="O119" s="4">
        <f t="shared" si="9"/>
        <v>-5.7775374953321057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-8.6531374937041399</v>
      </c>
      <c r="O120" s="4">
        <f t="shared" si="9"/>
        <v>-8.6531374937041399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-35.823537472733918</v>
      </c>
      <c r="O121" s="4">
        <f t="shared" si="9"/>
        <v>-7.1647074945467839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-27.413137480289226</v>
      </c>
      <c r="O122" s="4">
        <f t="shared" si="9"/>
        <v>-9.137712493429742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-33.635337471178588</v>
      </c>
      <c r="O123" s="4">
        <f t="shared" si="9"/>
        <v>-4.80504821016837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-10.635299991184954</v>
      </c>
      <c r="O124" s="4">
        <f t="shared" si="9"/>
        <v>-5.3176499955924772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-22.376437480346812</v>
      </c>
      <c r="O125" s="4">
        <f t="shared" si="9"/>
        <v>-4.4752874960693623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-12.839862488539815</v>
      </c>
      <c r="O126" s="4">
        <f t="shared" si="9"/>
        <v>-4.2799541628466047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-9.4635249918483222</v>
      </c>
      <c r="O127" s="4">
        <f t="shared" si="9"/>
        <v>-4.7317624959241611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-18.096074986961227</v>
      </c>
      <c r="O128" s="4">
        <f t="shared" si="9"/>
        <v>-9.0480374934806136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-15.492016655102097</v>
      </c>
      <c r="O129" s="4">
        <f t="shared" si="9"/>
        <v>-7.7460083275510483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-8.3091374938988913</v>
      </c>
      <c r="O130" s="4">
        <f t="shared" si="9"/>
        <v>-8.3091374938988913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-8.5975708270689317</v>
      </c>
      <c r="O131" s="4">
        <f t="shared" ref="O131:O155" si="14">N131/M131</f>
        <v>-8.5975708270689317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-8.7713124936372573</v>
      </c>
      <c r="O132" s="4">
        <f t="shared" si="14"/>
        <v>-8.7713124936372573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-39.547237470625959</v>
      </c>
      <c r="O133" s="4">
        <f t="shared" si="14"/>
        <v>-7.9094474941251915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-23.997645815556172</v>
      </c>
      <c r="O134" s="4">
        <f t="shared" si="14"/>
        <v>-7.9992152718520577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-8.8988874935647857</v>
      </c>
      <c r="O135" s="4">
        <f t="shared" si="14"/>
        <v>-8.8988874935647857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-14.026012487868307</v>
      </c>
      <c r="O136" s="4">
        <f t="shared" si="14"/>
        <v>-4.6753374959561027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-13.004649988446541</v>
      </c>
      <c r="O137" s="4">
        <f t="shared" si="14"/>
        <v>-4.3348833294821807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-4.9377874958075187</v>
      </c>
      <c r="O138" s="4">
        <f t="shared" si="14"/>
        <v>-4.9377874958075187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-27.943337479989378</v>
      </c>
      <c r="O139" s="4">
        <f t="shared" si="14"/>
        <v>-9.3144458266631265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-21.917812483400581</v>
      </c>
      <c r="O140" s="4">
        <f t="shared" si="14"/>
        <v>-7.3059374944668605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-60.642939954491844</v>
      </c>
      <c r="O141" s="4">
        <f t="shared" si="14"/>
        <v>-7.5803674943114805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-16.257487488002084</v>
      </c>
      <c r="O142" s="4">
        <f t="shared" si="14"/>
        <v>-8.1287437440010422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-40.993212467013144</v>
      </c>
      <c r="O143" s="4">
        <f t="shared" si="14"/>
        <v>-5.8561732095733063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-32.506237474611993</v>
      </c>
      <c r="O144" s="4">
        <f t="shared" si="14"/>
        <v>-6.5012474949223984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-28.446887476910124</v>
      </c>
      <c r="O145" s="4">
        <f t="shared" si="14"/>
        <v>-5.6893774953820246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-12.388274990192537</v>
      </c>
      <c r="O146" s="4">
        <f t="shared" si="14"/>
        <v>-6.1941374950962684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-20.056362484454322</v>
      </c>
      <c r="O147" s="4">
        <f t="shared" si="14"/>
        <v>-6.685454161484774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-265.07123728147945</v>
      </c>
      <c r="O148" s="4">
        <f t="shared" si="14"/>
        <v>-5.4096170873771321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-16.138312486672486</v>
      </c>
      <c r="O149" s="4">
        <f t="shared" si="14"/>
        <v>-5.3794374955574957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-11.031599990960617</v>
      </c>
      <c r="O150" s="4">
        <f t="shared" si="14"/>
        <v>-5.5157999954803083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-27.33501248033345</v>
      </c>
      <c r="O151" s="4">
        <f t="shared" si="14"/>
        <v>-9.1116708267778161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-9.7653374930745294</v>
      </c>
      <c r="O152" s="4">
        <f t="shared" si="14"/>
        <v>-9.7653374930745294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-6.062287495170902</v>
      </c>
      <c r="O153" s="4">
        <f t="shared" si="14"/>
        <v>-6.062287495170902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-16.43519998790152</v>
      </c>
      <c r="O154" s="4">
        <f t="shared" si="14"/>
        <v>-8.2175999939507598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-8.6759624936913333</v>
      </c>
      <c r="O155" s="4">
        <f t="shared" si="14"/>
        <v>-8.6759624936913333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4CE0-A7A2-4D51-970B-E01A06814508}">
  <dimension ref="A1:O298"/>
  <sheetViews>
    <sheetView tabSelected="1" workbookViewId="0">
      <selection activeCell="J12" sqref="J12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22" t="s">
        <v>233</v>
      </c>
      <c r="B1" s="22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22" t="s">
        <v>563</v>
      </c>
      <c r="I1" s="22" t="s">
        <v>564</v>
      </c>
      <c r="J1" s="22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29">
        <v>-4.9287000000000001</v>
      </c>
      <c r="L2" s="3">
        <v>2</v>
      </c>
      <c r="M2" s="3">
        <v>3</v>
      </c>
      <c r="N2" s="4">
        <f>G2-L2*J2-M2*$K$2</f>
        <v>-18.778633314331476</v>
      </c>
      <c r="O2" s="4">
        <f>N2/M2</f>
        <v>-6.2595444381104919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-0.92484999668614076</v>
      </c>
      <c r="O3" s="4">
        <f t="shared" ref="O3:O66" si="4">N3/M3</f>
        <v>-0.92484999668614076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-2.9586499871639909</v>
      </c>
      <c r="O4" s="4">
        <f t="shared" si="4"/>
        <v>-0.73966249679099771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-0.99534999664622159</v>
      </c>
      <c r="O5" s="4">
        <f t="shared" si="4"/>
        <v>-0.99534999664622159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-17.231049981874246</v>
      </c>
      <c r="O6" s="4">
        <f t="shared" si="4"/>
        <v>-5.7436833272914152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-11.067274979783132</v>
      </c>
      <c r="O7" s="4">
        <f t="shared" si="4"/>
        <v>-2.2134549959566265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-8.2257499869724136</v>
      </c>
      <c r="O8" s="4">
        <f t="shared" si="4"/>
        <v>-2.741916662324138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-2.352849990297198</v>
      </c>
      <c r="O9" s="4">
        <f t="shared" si="4"/>
        <v>-0.78428333009906603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-14.086816650321005</v>
      </c>
      <c r="O10" s="4">
        <f t="shared" si="4"/>
        <v>-4.6956055501070013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-5.6702499939995965</v>
      </c>
      <c r="O11" s="4">
        <f t="shared" si="4"/>
        <v>-5.6702499939995965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-4.5944999918183882</v>
      </c>
      <c r="O12" s="4">
        <f t="shared" si="4"/>
        <v>-2.2972499959091941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-5.676099993996341</v>
      </c>
      <c r="O13" s="4">
        <f t="shared" si="4"/>
        <v>-5.676099993996341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-6.2371499936786927</v>
      </c>
      <c r="O14" s="4">
        <f t="shared" si="4"/>
        <v>-6.2371499936786927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-17.456799970585308</v>
      </c>
      <c r="O15" s="4">
        <f t="shared" si="4"/>
        <v>-2.4938285672264726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-4.4343499919090821</v>
      </c>
      <c r="O16" s="4">
        <f t="shared" si="4"/>
        <v>-2.217174995954541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-8.2886499869368002</v>
      </c>
      <c r="O17" s="4">
        <f t="shared" si="4"/>
        <v>-2.7628833289789334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-6.6489249934456067</v>
      </c>
      <c r="O18" s="4">
        <f t="shared" si="4"/>
        <v>-6.6489249934456067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-2.7716499956406278</v>
      </c>
      <c r="O19" s="4">
        <f t="shared" si="4"/>
        <v>-2.7716499956406278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-193.95599980090682</v>
      </c>
      <c r="O20" s="4">
        <f t="shared" si="4"/>
        <v>-6.0611249937783382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-11.848899987711524</v>
      </c>
      <c r="O21" s="4">
        <f t="shared" si="4"/>
        <v>-5.9244499938557622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-122.77199987469048</v>
      </c>
      <c r="O22" s="4">
        <f t="shared" si="4"/>
        <v>-6.1385999937345241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-55.397299943525596</v>
      </c>
      <c r="O23" s="4">
        <f t="shared" si="4"/>
        <v>-6.1552555492806214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-18.903837480927248</v>
      </c>
      <c r="O24" s="4">
        <f t="shared" si="4"/>
        <v>-6.3012791603090825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-74.709799924221684</v>
      </c>
      <c r="O25" s="4">
        <f t="shared" si="4"/>
        <v>-6.225816660351807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-6.4928999935339524</v>
      </c>
      <c r="O26" s="4">
        <f t="shared" si="4"/>
        <v>-6.4928999935339524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-3.426949992479388</v>
      </c>
      <c r="O27" s="4">
        <f t="shared" si="4"/>
        <v>-1.713474996239694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-9.9471999832074651</v>
      </c>
      <c r="O28" s="4">
        <f t="shared" si="4"/>
        <v>-2.4867999958018663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-2.6669499956998983</v>
      </c>
      <c r="O29" s="4">
        <f t="shared" si="4"/>
        <v>-2.6669499956998983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-31.486624948691301</v>
      </c>
      <c r="O30" s="4">
        <f t="shared" si="4"/>
        <v>-2.6238854123909419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-6.1793999909211532</v>
      </c>
      <c r="O31" s="4">
        <f t="shared" si="4"/>
        <v>-3.0896999954605766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-11.768349984966584</v>
      </c>
      <c r="O32" s="4">
        <f t="shared" si="4"/>
        <v>-3.9227833283221947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-4.9367999916245875</v>
      </c>
      <c r="O33" s="4">
        <f t="shared" si="4"/>
        <v>-2.4683999958122937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-3.5982999951726127</v>
      </c>
      <c r="O34" s="4">
        <f t="shared" si="4"/>
        <v>-3.5982999951726127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-2.9247999927636492</v>
      </c>
      <c r="O35" s="4">
        <f t="shared" si="4"/>
        <v>-1.4623999963818246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-3.7472999950882917</v>
      </c>
      <c r="O36" s="4">
        <f t="shared" si="4"/>
        <v>-3.7472999950882917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-11.199299985289006</v>
      </c>
      <c r="O37" s="4">
        <f t="shared" si="4"/>
        <v>-3.7330999950963353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-1.9135999961263694</v>
      </c>
      <c r="O38" s="4">
        <f t="shared" si="4"/>
        <v>-1.9135999961263694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-4.2350624892316304</v>
      </c>
      <c r="O39" s="4">
        <f t="shared" si="4"/>
        <v>-1.4116874964105435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-1.9545499961032062</v>
      </c>
      <c r="O40" s="4">
        <f t="shared" si="4"/>
        <v>-1.9545499961032062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-20.15428748021932</v>
      </c>
      <c r="O41" s="4">
        <f t="shared" si="4"/>
        <v>-6.7180958267397735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-20.388424980086437</v>
      </c>
      <c r="O42" s="4">
        <f t="shared" si="4"/>
        <v>-6.7961416600288125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-15.926062482612853</v>
      </c>
      <c r="O43" s="4">
        <f t="shared" si="4"/>
        <v>-5.3086874942042845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-6.2786499936552103</v>
      </c>
      <c r="O44" s="4">
        <f t="shared" si="4"/>
        <v>-6.2786499936552103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-9.4513749862785765</v>
      </c>
      <c r="O45" s="4">
        <f t="shared" si="4"/>
        <v>-3.1504583287595254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-12.907799981531451</v>
      </c>
      <c r="O46" s="4">
        <f t="shared" si="4"/>
        <v>-3.2269499953828626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-3.3640499953052538</v>
      </c>
      <c r="O47" s="4">
        <f t="shared" si="4"/>
        <v>-3.3640499953052538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-11.424799985161332</v>
      </c>
      <c r="O48" s="4">
        <f t="shared" si="4"/>
        <v>-3.8082666617204439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-19.550774980561055</v>
      </c>
      <c r="O49" s="4">
        <f t="shared" si="4"/>
        <v>-6.5169249935203517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-6.2955499908554042</v>
      </c>
      <c r="O50" s="4">
        <f t="shared" si="4"/>
        <v>-3.1477749954277021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-12.131249987551668</v>
      </c>
      <c r="O51" s="4">
        <f t="shared" si="4"/>
        <v>-6.0656249937758338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-1.3001249964736843</v>
      </c>
      <c r="O52" s="4">
        <f t="shared" si="4"/>
        <v>-1.3001249964736843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-20.2806124801475</v>
      </c>
      <c r="O53" s="4">
        <f t="shared" si="4"/>
        <v>-6.7602041600491667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-5.434874982971845</v>
      </c>
      <c r="O54" s="4">
        <f t="shared" si="4"/>
        <v>-1.0869749965943689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-10.087787485918263</v>
      </c>
      <c r="O55" s="4">
        <f t="shared" si="4"/>
        <v>-3.3625958286394209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-4.0021374893635233</v>
      </c>
      <c r="O56" s="4">
        <f t="shared" si="4"/>
        <v>-1.334045829787841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-3.793649992271785</v>
      </c>
      <c r="O57" s="4">
        <f t="shared" si="4"/>
        <v>-1.8968249961358925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-2.9478999927505676</v>
      </c>
      <c r="O58" s="4">
        <f t="shared" si="4"/>
        <v>-1.4739499963752838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-5.1956499914780867</v>
      </c>
      <c r="O59" s="4">
        <f t="shared" si="4"/>
        <v>-2.5978249957390434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-3.7781999950707759</v>
      </c>
      <c r="O60" s="4">
        <f t="shared" si="4"/>
        <v>-3.7781999950707759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-19.449262480618298</v>
      </c>
      <c r="O61" s="4">
        <f t="shared" si="4"/>
        <v>-6.4830874935394327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-6.6155499906742516</v>
      </c>
      <c r="O62" s="4">
        <f t="shared" si="4"/>
        <v>-3.3077749953371258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-6.2212999936876843</v>
      </c>
      <c r="O63" s="4">
        <f t="shared" si="4"/>
        <v>-6.2212999936876843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-20.713074979902824</v>
      </c>
      <c r="O64" s="4">
        <f t="shared" si="4"/>
        <v>-6.9043583266342745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-6.1372666604019424</v>
      </c>
      <c r="O65" s="4">
        <f t="shared" si="4"/>
        <v>-6.1372666604019424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-5.4447517154749878</v>
      </c>
      <c r="O66" s="4">
        <f t="shared" si="4"/>
        <v>-2.7223758577374939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-14.471355153060141</v>
      </c>
      <c r="O67" s="4">
        <f t="shared" ref="O67:O130" si="9">N67/M67</f>
        <v>-3.6178387882650354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-10.160597184152873</v>
      </c>
      <c r="O68" s="4">
        <f t="shared" si="9"/>
        <v>-3.386865728050958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-4.0077517190787786</v>
      </c>
      <c r="O69" s="4">
        <f t="shared" si="9"/>
        <v>-4.0077517190787786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-63.367874899950081</v>
      </c>
      <c r="O70" s="4">
        <f t="shared" si="9"/>
        <v>-2.7551249956500037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-8.1035499870416352</v>
      </c>
      <c r="O71" s="4">
        <f t="shared" si="9"/>
        <v>-2.7011833290138783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-6.4642249907599147</v>
      </c>
      <c r="O72" s="4">
        <f t="shared" si="9"/>
        <v>-3.2321124953799574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-5.2631333247731789</v>
      </c>
      <c r="O73" s="4">
        <f t="shared" si="9"/>
        <v>-2.6315666623865894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-2.7341999928715541</v>
      </c>
      <c r="O74" s="4">
        <f t="shared" si="9"/>
        <v>-1.3670999964357771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-4.3699999947357435</v>
      </c>
      <c r="O75" s="4">
        <f t="shared" si="9"/>
        <v>-4.3699999947357435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-21.658849973786804</v>
      </c>
      <c r="O76" s="4">
        <f t="shared" si="9"/>
        <v>-4.3317699947573605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-8.7521249894646527</v>
      </c>
      <c r="O77" s="4">
        <f t="shared" si="9"/>
        <v>-4.3760624947323263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-4.5958666612745427</v>
      </c>
      <c r="O78" s="4">
        <f t="shared" si="9"/>
        <v>-4.5958666612745427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-19.017049980863238</v>
      </c>
      <c r="O79" s="4">
        <f t="shared" si="9"/>
        <v>-6.3390166602877462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-5.782849985565182</v>
      </c>
      <c r="O80" s="4">
        <f t="shared" si="9"/>
        <v>-1.4457124963912955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-1.8713499961503119</v>
      </c>
      <c r="O81" s="4">
        <f t="shared" si="9"/>
        <v>-1.8713499961503119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-10.834549988285749</v>
      </c>
      <c r="O82" s="4">
        <f t="shared" si="9"/>
        <v>-5.4172749941428746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-7.7640499844435311</v>
      </c>
      <c r="O83" s="4">
        <f t="shared" si="9"/>
        <v>-1.9410124961108828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-4.0978999920995332</v>
      </c>
      <c r="O84" s="4">
        <f t="shared" si="9"/>
        <v>-2.0489499960497666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-17.230309500103647</v>
      </c>
      <c r="O85" s="4">
        <f t="shared" si="9"/>
        <v>-3.4460619000207293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-12.44699998458265</v>
      </c>
      <c r="O86" s="4">
        <f t="shared" si="9"/>
        <v>-4.1489999948608833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-12.15799998753654</v>
      </c>
      <c r="O87" s="4">
        <f t="shared" si="9"/>
        <v>-6.0789999937682699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-3.9640499921753172</v>
      </c>
      <c r="O88" s="4">
        <f t="shared" si="9"/>
        <v>-1.9820249960876586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-10.254074983033842</v>
      </c>
      <c r="O89" s="4">
        <f t="shared" si="9"/>
        <v>-2.5635187457584605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-2.9696687455285327</v>
      </c>
      <c r="O90" s="4">
        <f t="shared" si="9"/>
        <v>-2.9696687455285327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-2.2342999931545737</v>
      </c>
      <c r="O91" s="4">
        <f t="shared" si="9"/>
        <v>-1.1171499965772869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-1.604099996301624</v>
      </c>
      <c r="O92" s="4">
        <f t="shared" si="9"/>
        <v>-1.604099996301624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-19.291812480707637</v>
      </c>
      <c r="O93" s="4">
        <f t="shared" si="9"/>
        <v>-6.4306041602358794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-18.772087481001879</v>
      </c>
      <c r="O94" s="4">
        <f t="shared" si="9"/>
        <v>-6.2573624936672934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-2.834349992814877</v>
      </c>
      <c r="O95" s="4">
        <f t="shared" si="9"/>
        <v>-1.4171749964074385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-5.9452999854732482</v>
      </c>
      <c r="O96" s="4">
        <f t="shared" si="9"/>
        <v>-1.4863249963683121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-10.884031238257782</v>
      </c>
      <c r="O97" s="4">
        <f t="shared" si="9"/>
        <v>-5.4420156191288909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-17.281499981845517</v>
      </c>
      <c r="O98" s="4">
        <f t="shared" si="9"/>
        <v>-5.760499993948506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-4.8738999916602275</v>
      </c>
      <c r="O99" s="4">
        <f t="shared" si="9"/>
        <v>-2.4369499958301137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-2.8673999927961678</v>
      </c>
      <c r="O100" s="4">
        <f t="shared" si="9"/>
        <v>-1.4336999963980839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-3.3613999953067379</v>
      </c>
      <c r="O101" s="4">
        <f t="shared" si="9"/>
        <v>-3.3613999953067379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-6.9744499904710526</v>
      </c>
      <c r="O102" s="4">
        <f t="shared" si="9"/>
        <v>-3.4872249952355263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-18.479337470006541</v>
      </c>
      <c r="O103" s="4">
        <f t="shared" si="9"/>
        <v>-2.6399053528580771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-8.6392499867383101</v>
      </c>
      <c r="O104" s="4">
        <f t="shared" si="9"/>
        <v>-2.8797499955794366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-3.7202499923133772</v>
      </c>
      <c r="O105" s="4">
        <f t="shared" si="9"/>
        <v>-1.8601249961566886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-6.0350749854223302</v>
      </c>
      <c r="O106" s="4">
        <f t="shared" si="9"/>
        <v>-1.5087687463555826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-4.4222499919159119</v>
      </c>
      <c r="O107" s="4">
        <f t="shared" si="9"/>
        <v>-2.211124995957956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-12.393349979032205</v>
      </c>
      <c r="O108" s="4">
        <f t="shared" si="9"/>
        <v>-2.4786699958064409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-5.5770374912621623</v>
      </c>
      <c r="O109" s="4">
        <f t="shared" si="9"/>
        <v>-2.7885187456310812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-8.8533499866170864</v>
      </c>
      <c r="O110" s="4">
        <f t="shared" si="9"/>
        <v>-2.9511166622056955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-19.940837480339876</v>
      </c>
      <c r="O111" s="4">
        <f t="shared" si="9"/>
        <v>-6.6469458267799588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-7.2805749819269536</v>
      </c>
      <c r="O112" s="4">
        <f t="shared" si="9"/>
        <v>-1.4561149963853908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-3.5152499924294069</v>
      </c>
      <c r="O113" s="4">
        <f t="shared" si="9"/>
        <v>-1.7576249962147035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-9.8678124888330512</v>
      </c>
      <c r="O114" s="4">
        <f t="shared" si="9"/>
        <v>-4.9339062444165256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-19.41748748063625</v>
      </c>
      <c r="O115" s="4">
        <f t="shared" si="9"/>
        <v>-6.4724958268787498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-19.587499972169205</v>
      </c>
      <c r="O116" s="4">
        <f t="shared" si="9"/>
        <v>-3.2645833286948673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-6.3881999908029439</v>
      </c>
      <c r="O117" s="4">
        <f t="shared" si="9"/>
        <v>-3.1940999954014719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-3.2951999953442117</v>
      </c>
      <c r="O118" s="4">
        <f t="shared" si="9"/>
        <v>-3.2951999953442117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-6.6331999906642114</v>
      </c>
      <c r="O119" s="4">
        <f t="shared" si="9"/>
        <v>-3.3165999953321057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-6.1921999937041408</v>
      </c>
      <c r="O120" s="4">
        <f t="shared" si="9"/>
        <v>-6.1921999937041408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-23.518849972733921</v>
      </c>
      <c r="O121" s="4">
        <f t="shared" si="9"/>
        <v>-4.7037699945467839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-20.030324980289226</v>
      </c>
      <c r="O122" s="4">
        <f t="shared" si="9"/>
        <v>-6.676774993429742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-16.408774971178588</v>
      </c>
      <c r="O123" s="4">
        <f t="shared" si="9"/>
        <v>-2.3441107101683696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-5.7134249911849544</v>
      </c>
      <c r="O124" s="4">
        <f t="shared" si="9"/>
        <v>-2.8567124955924772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-10.071749980346812</v>
      </c>
      <c r="O125" s="4">
        <f t="shared" si="9"/>
        <v>-2.0143499960693623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-5.4570499885398149</v>
      </c>
      <c r="O126" s="4">
        <f t="shared" si="9"/>
        <v>-1.8190166628466049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-4.5416499918483222</v>
      </c>
      <c r="O127" s="4">
        <f t="shared" si="9"/>
        <v>-2.2708249959241611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-13.174199986961225</v>
      </c>
      <c r="O128" s="4">
        <f t="shared" si="9"/>
        <v>-6.5870999934806127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-10.570141655102097</v>
      </c>
      <c r="O129" s="4">
        <f t="shared" si="9"/>
        <v>-5.2850708275510483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-5.8481999938988904</v>
      </c>
      <c r="O130" s="4">
        <f t="shared" si="9"/>
        <v>-5.8481999938988904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-6.1366333270689326</v>
      </c>
      <c r="O131" s="4">
        <f t="shared" ref="O131:O155" si="14">N131/M131</f>
        <v>-6.1366333270689326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-6.3103749936372564</v>
      </c>
      <c r="O132" s="4">
        <f t="shared" si="14"/>
        <v>-6.3103749936372564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-27.242549970625962</v>
      </c>
      <c r="O133" s="4">
        <f t="shared" si="14"/>
        <v>-5.4485099941251924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-16.614833315556172</v>
      </c>
      <c r="O134" s="4">
        <f t="shared" si="14"/>
        <v>-5.5382777718520577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-6.4379499935647848</v>
      </c>
      <c r="O135" s="4">
        <f t="shared" si="14"/>
        <v>-6.4379499935647848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-6.6431999878683072</v>
      </c>
      <c r="O136" s="4">
        <f t="shared" si="14"/>
        <v>-2.2143999959561023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-5.6218374884465412</v>
      </c>
      <c r="O137" s="4">
        <f t="shared" si="14"/>
        <v>-1.8739458294821805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-2.4768499958075187</v>
      </c>
      <c r="O138" s="4">
        <f t="shared" si="14"/>
        <v>-2.4768499958075187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-20.560524979989378</v>
      </c>
      <c r="O139" s="4">
        <f t="shared" si="14"/>
        <v>-6.8535083266631256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-14.534999983400581</v>
      </c>
      <c r="O140" s="4">
        <f t="shared" si="14"/>
        <v>-4.8449999944668605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-40.955439954491844</v>
      </c>
      <c r="O141" s="4">
        <f t="shared" si="14"/>
        <v>-5.1194299943114805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-11.335612488002086</v>
      </c>
      <c r="O142" s="4">
        <f t="shared" si="14"/>
        <v>-5.667806244001043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-23.766649967013144</v>
      </c>
      <c r="O143" s="4">
        <f t="shared" si="14"/>
        <v>-3.3952357095733063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-20.201549974611989</v>
      </c>
      <c r="O144" s="4">
        <f t="shared" si="14"/>
        <v>-4.0403099949223975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-16.142199976910124</v>
      </c>
      <c r="O145" s="4">
        <f t="shared" si="14"/>
        <v>-3.2284399953820246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-7.4663999901925369</v>
      </c>
      <c r="O146" s="4">
        <f t="shared" si="14"/>
        <v>-3.7331999950962684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-12.673549984454322</v>
      </c>
      <c r="O147" s="4">
        <f t="shared" si="14"/>
        <v>-4.224516661484774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-144.48529978147945</v>
      </c>
      <c r="O148" s="4">
        <f t="shared" si="14"/>
        <v>-2.9486795873771317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-8.7554999866724863</v>
      </c>
      <c r="O149" s="4">
        <f t="shared" si="14"/>
        <v>-2.9184999955574953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-6.1097249909606166</v>
      </c>
      <c r="O150" s="4">
        <f t="shared" si="14"/>
        <v>-3.0548624954803083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-19.95219998033345</v>
      </c>
      <c r="O151" s="4">
        <f t="shared" si="14"/>
        <v>-6.650733326777817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-7.3043999930745285</v>
      </c>
      <c r="O152" s="4">
        <f t="shared" si="14"/>
        <v>-7.3043999930745285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-3.601349995170902</v>
      </c>
      <c r="O153" s="4">
        <f t="shared" si="14"/>
        <v>-3.601349995170902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-11.513324987901518</v>
      </c>
      <c r="O154" s="4">
        <f t="shared" si="14"/>
        <v>-5.7566624939507589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-6.2150249936913324</v>
      </c>
      <c r="O155" s="4">
        <f t="shared" si="14"/>
        <v>-6.2150249936913324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0E67-EB31-4002-B2F1-FBAF0DA7C16D}">
  <sheetPr codeName="Sheet1"/>
  <dimension ref="A1:F156"/>
  <sheetViews>
    <sheetView workbookViewId="0">
      <selection activeCell="K149" sqref="K149"/>
    </sheetView>
  </sheetViews>
  <sheetFormatPr defaultRowHeight="12.75" x14ac:dyDescent="0.25"/>
  <cols>
    <col min="1" max="1" width="17.28515625" style="7" customWidth="1"/>
    <col min="2" max="16384" width="9.140625" style="3"/>
  </cols>
  <sheetData>
    <row r="1" spans="1:6" x14ac:dyDescent="0.25">
      <c r="A1" s="15" t="s">
        <v>559</v>
      </c>
    </row>
    <row r="2" spans="1:6" x14ac:dyDescent="0.25">
      <c r="A2" s="7" t="s">
        <v>0</v>
      </c>
      <c r="C2" s="3" t="s">
        <v>1</v>
      </c>
      <c r="D2" s="3">
        <v>2</v>
      </c>
      <c r="E2" s="3" t="s">
        <v>566</v>
      </c>
      <c r="F2" s="3">
        <v>3</v>
      </c>
    </row>
    <row r="3" spans="1:6" x14ac:dyDescent="0.25">
      <c r="A3" s="7" t="s">
        <v>3</v>
      </c>
      <c r="C3" s="3" t="s">
        <v>6</v>
      </c>
      <c r="D3" s="3">
        <v>1</v>
      </c>
      <c r="E3" s="3" t="s">
        <v>566</v>
      </c>
      <c r="F3" s="3">
        <v>1</v>
      </c>
    </row>
    <row r="4" spans="1:6" x14ac:dyDescent="0.25">
      <c r="A4" s="7" t="s">
        <v>5</v>
      </c>
      <c r="C4" s="3" t="s">
        <v>6</v>
      </c>
      <c r="D4" s="3">
        <v>3</v>
      </c>
      <c r="E4" s="3" t="s">
        <v>566</v>
      </c>
      <c r="F4" s="3">
        <v>4</v>
      </c>
    </row>
    <row r="5" spans="1:6" x14ac:dyDescent="0.25">
      <c r="A5" s="7" t="s">
        <v>4</v>
      </c>
      <c r="C5" s="3" t="s">
        <v>6</v>
      </c>
      <c r="D5" s="3">
        <v>2</v>
      </c>
      <c r="E5" s="3" t="s">
        <v>566</v>
      </c>
      <c r="F5" s="3">
        <v>1</v>
      </c>
    </row>
    <row r="6" spans="1:6" x14ac:dyDescent="0.25">
      <c r="A6" s="7" t="s">
        <v>7</v>
      </c>
      <c r="C6" s="3" t="s">
        <v>8</v>
      </c>
      <c r="D6" s="3">
        <v>2</v>
      </c>
      <c r="E6" s="3" t="s">
        <v>566</v>
      </c>
      <c r="F6" s="3">
        <v>3</v>
      </c>
    </row>
    <row r="7" spans="1:6" x14ac:dyDescent="0.25">
      <c r="A7" s="7" t="s">
        <v>9</v>
      </c>
      <c r="C7" s="3" t="s">
        <v>11</v>
      </c>
      <c r="D7" s="3">
        <v>2</v>
      </c>
      <c r="E7" s="3" t="s">
        <v>566</v>
      </c>
      <c r="F7" s="3">
        <v>5</v>
      </c>
    </row>
    <row r="8" spans="1:6" x14ac:dyDescent="0.25">
      <c r="A8" s="7" t="s">
        <v>10</v>
      </c>
      <c r="C8" s="3" t="s">
        <v>11</v>
      </c>
      <c r="D8" s="3">
        <v>2</v>
      </c>
      <c r="E8" s="3" t="s">
        <v>566</v>
      </c>
      <c r="F8" s="3">
        <v>3</v>
      </c>
    </row>
    <row r="9" spans="1:6" x14ac:dyDescent="0.25">
      <c r="A9" s="7" t="s">
        <v>13</v>
      </c>
      <c r="C9" s="3" t="s">
        <v>14</v>
      </c>
      <c r="D9" s="3">
        <v>2</v>
      </c>
      <c r="E9" s="3" t="s">
        <v>566</v>
      </c>
      <c r="F9" s="3">
        <v>3</v>
      </c>
    </row>
    <row r="10" spans="1:6" x14ac:dyDescent="0.25">
      <c r="A10" s="7" t="s">
        <v>15</v>
      </c>
      <c r="C10" s="3" t="s">
        <v>17</v>
      </c>
      <c r="D10" s="3">
        <v>2</v>
      </c>
      <c r="E10" s="3" t="s">
        <v>566</v>
      </c>
      <c r="F10" s="3">
        <v>3</v>
      </c>
    </row>
    <row r="11" spans="1:6" x14ac:dyDescent="0.25">
      <c r="A11" s="7" t="s">
        <v>16</v>
      </c>
      <c r="C11" s="3" t="s">
        <v>17</v>
      </c>
      <c r="D11" s="3">
        <v>6</v>
      </c>
      <c r="E11" s="3" t="s">
        <v>566</v>
      </c>
      <c r="F11" s="3">
        <v>1</v>
      </c>
    </row>
    <row r="12" spans="1:6" x14ac:dyDescent="0.25">
      <c r="A12" s="7" t="s">
        <v>18</v>
      </c>
      <c r="C12" s="3" t="s">
        <v>20</v>
      </c>
      <c r="D12" s="3">
        <v>2</v>
      </c>
      <c r="E12" s="3" t="s">
        <v>566</v>
      </c>
      <c r="F12" s="3">
        <v>2</v>
      </c>
    </row>
    <row r="13" spans="1:6" x14ac:dyDescent="0.25">
      <c r="A13" s="7" t="s">
        <v>19</v>
      </c>
      <c r="C13" s="3" t="s">
        <v>20</v>
      </c>
      <c r="D13" s="3">
        <v>1</v>
      </c>
      <c r="E13" s="3" t="s">
        <v>566</v>
      </c>
      <c r="F13" s="3">
        <v>1</v>
      </c>
    </row>
    <row r="14" spans="1:6" x14ac:dyDescent="0.25">
      <c r="A14" s="7" t="s">
        <v>21</v>
      </c>
      <c r="C14" s="3" t="s">
        <v>22</v>
      </c>
      <c r="D14" s="3">
        <v>1</v>
      </c>
      <c r="E14" s="3" t="s">
        <v>566</v>
      </c>
      <c r="F14" s="3">
        <v>1</v>
      </c>
    </row>
    <row r="15" spans="1:6" x14ac:dyDescent="0.25">
      <c r="A15" s="7" t="s">
        <v>23</v>
      </c>
      <c r="C15" s="3" t="s">
        <v>26</v>
      </c>
      <c r="D15" s="3">
        <v>4</v>
      </c>
      <c r="E15" s="3" t="s">
        <v>566</v>
      </c>
      <c r="F15" s="3">
        <v>7</v>
      </c>
    </row>
    <row r="16" spans="1:6" x14ac:dyDescent="0.25">
      <c r="A16" s="7" t="s">
        <v>25</v>
      </c>
      <c r="C16" s="3" t="s">
        <v>26</v>
      </c>
      <c r="D16" s="3">
        <v>1</v>
      </c>
      <c r="E16" s="3" t="s">
        <v>566</v>
      </c>
      <c r="F16" s="3">
        <v>2</v>
      </c>
    </row>
    <row r="17" spans="1:6" x14ac:dyDescent="0.25">
      <c r="A17" s="7" t="s">
        <v>24</v>
      </c>
      <c r="C17" s="3" t="s">
        <v>26</v>
      </c>
      <c r="D17" s="3">
        <v>2</v>
      </c>
      <c r="E17" s="3" t="s">
        <v>566</v>
      </c>
      <c r="F17" s="3">
        <v>3</v>
      </c>
    </row>
    <row r="18" spans="1:6" x14ac:dyDescent="0.25">
      <c r="A18" s="7" t="s">
        <v>27</v>
      </c>
      <c r="C18" s="3" t="s">
        <v>28</v>
      </c>
      <c r="D18" s="3">
        <v>1</v>
      </c>
      <c r="E18" s="3" t="s">
        <v>566</v>
      </c>
      <c r="F18" s="3">
        <v>1</v>
      </c>
    </row>
    <row r="19" spans="1:6" x14ac:dyDescent="0.25">
      <c r="A19" s="7" t="s">
        <v>29</v>
      </c>
      <c r="C19" s="3" t="s">
        <v>30</v>
      </c>
      <c r="D19" s="3">
        <v>1</v>
      </c>
      <c r="E19" s="3" t="s">
        <v>566</v>
      </c>
      <c r="F19" s="3">
        <v>1</v>
      </c>
    </row>
    <row r="20" spans="1:6" x14ac:dyDescent="0.25">
      <c r="A20" s="7" t="s">
        <v>31</v>
      </c>
      <c r="C20" s="3" t="s">
        <v>38</v>
      </c>
      <c r="D20" s="3">
        <v>17</v>
      </c>
      <c r="E20" s="3" t="s">
        <v>566</v>
      </c>
      <c r="F20" s="3">
        <v>32</v>
      </c>
    </row>
    <row r="21" spans="1:6" x14ac:dyDescent="0.25">
      <c r="A21" s="7" t="s">
        <v>35</v>
      </c>
      <c r="C21" s="3" t="s">
        <v>38</v>
      </c>
      <c r="D21" s="3">
        <v>1</v>
      </c>
      <c r="E21" s="3" t="s">
        <v>566</v>
      </c>
      <c r="F21" s="3">
        <v>2</v>
      </c>
    </row>
    <row r="22" spans="1:6" x14ac:dyDescent="0.25">
      <c r="A22" s="7" t="s">
        <v>33</v>
      </c>
      <c r="C22" s="3" t="s">
        <v>38</v>
      </c>
      <c r="D22" s="3">
        <v>11</v>
      </c>
      <c r="E22" s="3" t="s">
        <v>566</v>
      </c>
      <c r="F22" s="3">
        <v>20</v>
      </c>
    </row>
    <row r="23" spans="1:6" x14ac:dyDescent="0.25">
      <c r="A23" s="7" t="s">
        <v>32</v>
      </c>
      <c r="C23" s="3" t="s">
        <v>38</v>
      </c>
      <c r="D23" s="3">
        <v>5</v>
      </c>
      <c r="E23" s="3" t="s">
        <v>566</v>
      </c>
      <c r="F23" s="3">
        <v>9</v>
      </c>
    </row>
    <row r="24" spans="1:6" x14ac:dyDescent="0.25">
      <c r="A24" s="7" t="s">
        <v>34</v>
      </c>
      <c r="C24" s="3" t="s">
        <v>38</v>
      </c>
      <c r="D24" s="3">
        <v>2</v>
      </c>
      <c r="E24" s="3" t="s">
        <v>566</v>
      </c>
      <c r="F24" s="3">
        <v>3</v>
      </c>
    </row>
    <row r="25" spans="1:6" x14ac:dyDescent="0.25">
      <c r="A25" s="7" t="s">
        <v>37</v>
      </c>
      <c r="C25" s="3" t="s">
        <v>38</v>
      </c>
      <c r="D25" s="3">
        <v>7</v>
      </c>
      <c r="E25" s="3" t="s">
        <v>566</v>
      </c>
      <c r="F25" s="3">
        <v>12</v>
      </c>
    </row>
    <row r="26" spans="1:6" x14ac:dyDescent="0.25">
      <c r="A26" s="7" t="s">
        <v>36</v>
      </c>
      <c r="C26" s="3" t="s">
        <v>38</v>
      </c>
      <c r="D26" s="3">
        <v>1</v>
      </c>
      <c r="E26" s="3" t="s">
        <v>566</v>
      </c>
      <c r="F26" s="3">
        <v>1</v>
      </c>
    </row>
    <row r="27" spans="1:6" x14ac:dyDescent="0.25">
      <c r="A27" s="7" t="s">
        <v>39</v>
      </c>
      <c r="C27" s="3" t="s">
        <v>42</v>
      </c>
      <c r="D27" s="3">
        <v>1</v>
      </c>
      <c r="E27" s="3" t="s">
        <v>566</v>
      </c>
      <c r="F27" s="3">
        <v>2</v>
      </c>
    </row>
    <row r="28" spans="1:6" x14ac:dyDescent="0.25">
      <c r="A28" s="7" t="s">
        <v>40</v>
      </c>
      <c r="C28" s="3" t="s">
        <v>42</v>
      </c>
      <c r="D28" s="3">
        <v>3</v>
      </c>
      <c r="E28" s="3" t="s">
        <v>566</v>
      </c>
      <c r="F28" s="3">
        <v>4</v>
      </c>
    </row>
    <row r="29" spans="1:6" x14ac:dyDescent="0.25">
      <c r="A29" s="7" t="s">
        <v>41</v>
      </c>
      <c r="C29" s="3" t="s">
        <v>42</v>
      </c>
      <c r="D29" s="3">
        <v>1</v>
      </c>
      <c r="E29" s="3" t="s">
        <v>566</v>
      </c>
      <c r="F29" s="3">
        <v>1</v>
      </c>
    </row>
    <row r="30" spans="1:6" x14ac:dyDescent="0.25">
      <c r="A30" s="7" t="s">
        <v>43</v>
      </c>
      <c r="C30" s="3" t="s">
        <v>46</v>
      </c>
      <c r="D30" s="3">
        <v>5</v>
      </c>
      <c r="E30" s="3" t="s">
        <v>566</v>
      </c>
      <c r="F30" s="3">
        <v>12</v>
      </c>
    </row>
    <row r="31" spans="1:6" x14ac:dyDescent="0.25">
      <c r="A31" s="7" t="s">
        <v>45</v>
      </c>
      <c r="C31" s="3" t="s">
        <v>46</v>
      </c>
      <c r="D31" s="3">
        <v>1</v>
      </c>
      <c r="E31" s="3" t="s">
        <v>566</v>
      </c>
      <c r="F31" s="3">
        <v>2</v>
      </c>
    </row>
    <row r="32" spans="1:6" x14ac:dyDescent="0.25">
      <c r="A32" s="7" t="s">
        <v>44</v>
      </c>
      <c r="C32" s="3" t="s">
        <v>46</v>
      </c>
      <c r="D32" s="3">
        <v>2</v>
      </c>
      <c r="E32" s="3" t="s">
        <v>566</v>
      </c>
      <c r="F32" s="3">
        <v>3</v>
      </c>
    </row>
    <row r="33" spans="1:6" x14ac:dyDescent="0.25">
      <c r="A33" s="7" t="s">
        <v>47</v>
      </c>
      <c r="C33" s="3" t="s">
        <v>52</v>
      </c>
      <c r="D33" s="3">
        <v>2</v>
      </c>
      <c r="E33" s="3" t="s">
        <v>566</v>
      </c>
      <c r="F33" s="3">
        <v>2</v>
      </c>
    </row>
    <row r="34" spans="1:6" x14ac:dyDescent="0.25">
      <c r="A34" s="7" t="s">
        <v>48</v>
      </c>
      <c r="C34" s="3" t="s">
        <v>52</v>
      </c>
      <c r="D34" s="3">
        <v>2</v>
      </c>
      <c r="E34" s="3" t="s">
        <v>566</v>
      </c>
      <c r="F34" s="3">
        <v>1</v>
      </c>
    </row>
    <row r="35" spans="1:6" x14ac:dyDescent="0.25">
      <c r="A35" s="7" t="s">
        <v>51</v>
      </c>
      <c r="C35" s="3" t="s">
        <v>52</v>
      </c>
      <c r="D35" s="3">
        <v>1</v>
      </c>
      <c r="E35" s="3" t="s">
        <v>566</v>
      </c>
      <c r="F35" s="3">
        <v>2</v>
      </c>
    </row>
    <row r="36" spans="1:6" x14ac:dyDescent="0.25">
      <c r="A36" s="7" t="s">
        <v>50</v>
      </c>
      <c r="C36" s="3" t="s">
        <v>52</v>
      </c>
      <c r="D36" s="3">
        <v>3</v>
      </c>
      <c r="E36" s="3" t="s">
        <v>566</v>
      </c>
      <c r="F36" s="3">
        <v>1</v>
      </c>
    </row>
    <row r="37" spans="1:6" x14ac:dyDescent="0.25">
      <c r="A37" s="7" t="s">
        <v>49</v>
      </c>
      <c r="C37" s="3" t="s">
        <v>52</v>
      </c>
      <c r="D37" s="3">
        <v>11</v>
      </c>
      <c r="E37" s="3" t="s">
        <v>566</v>
      </c>
      <c r="F37" s="3">
        <v>3</v>
      </c>
    </row>
    <row r="38" spans="1:6" x14ac:dyDescent="0.25">
      <c r="A38" s="7" t="s">
        <v>53</v>
      </c>
      <c r="C38" s="3" t="s">
        <v>56</v>
      </c>
      <c r="D38" s="3">
        <v>1</v>
      </c>
      <c r="E38" s="3" t="s">
        <v>566</v>
      </c>
      <c r="F38" s="3">
        <v>1</v>
      </c>
    </row>
    <row r="39" spans="1:6" x14ac:dyDescent="0.25">
      <c r="A39" s="7" t="s">
        <v>55</v>
      </c>
      <c r="C39" s="3" t="s">
        <v>56</v>
      </c>
      <c r="D39" s="3">
        <v>2</v>
      </c>
      <c r="E39" s="3" t="s">
        <v>566</v>
      </c>
      <c r="F39" s="3">
        <v>3</v>
      </c>
    </row>
    <row r="40" spans="1:6" x14ac:dyDescent="0.25">
      <c r="A40" s="7" t="s">
        <v>54</v>
      </c>
      <c r="C40" s="3" t="s">
        <v>56</v>
      </c>
      <c r="D40" s="3">
        <v>2</v>
      </c>
      <c r="E40" s="3" t="s">
        <v>566</v>
      </c>
      <c r="F40" s="3">
        <v>1</v>
      </c>
    </row>
    <row r="41" spans="1:6" x14ac:dyDescent="0.25">
      <c r="A41" s="7" t="s">
        <v>57</v>
      </c>
      <c r="C41" s="3" t="s">
        <v>58</v>
      </c>
      <c r="D41" s="3">
        <v>2</v>
      </c>
      <c r="E41" s="3" t="s">
        <v>566</v>
      </c>
      <c r="F41" s="3">
        <v>3</v>
      </c>
    </row>
    <row r="42" spans="1:6" x14ac:dyDescent="0.25">
      <c r="A42" s="7" t="s">
        <v>59</v>
      </c>
      <c r="C42" s="3" t="s">
        <v>60</v>
      </c>
      <c r="D42" s="3">
        <v>2</v>
      </c>
      <c r="E42" s="3" t="s">
        <v>566</v>
      </c>
      <c r="F42" s="3">
        <v>3</v>
      </c>
    </row>
    <row r="43" spans="1:6" x14ac:dyDescent="0.25">
      <c r="A43" s="7" t="s">
        <v>61</v>
      </c>
      <c r="C43" s="3" t="s">
        <v>63</v>
      </c>
      <c r="D43" s="3">
        <v>2</v>
      </c>
      <c r="E43" s="3" t="s">
        <v>566</v>
      </c>
      <c r="F43" s="3">
        <v>3</v>
      </c>
    </row>
    <row r="44" spans="1:6" x14ac:dyDescent="0.25">
      <c r="A44" s="7" t="s">
        <v>62</v>
      </c>
      <c r="C44" s="3" t="s">
        <v>63</v>
      </c>
      <c r="D44" s="3">
        <v>1</v>
      </c>
      <c r="E44" s="3" t="s">
        <v>566</v>
      </c>
      <c r="F44" s="3">
        <v>1</v>
      </c>
    </row>
    <row r="45" spans="1:6" x14ac:dyDescent="0.25">
      <c r="A45" s="7" t="s">
        <v>64</v>
      </c>
      <c r="C45" s="3" t="s">
        <v>67</v>
      </c>
      <c r="D45" s="3">
        <v>2</v>
      </c>
      <c r="E45" s="3" t="s">
        <v>566</v>
      </c>
      <c r="F45" s="3">
        <v>3</v>
      </c>
    </row>
    <row r="46" spans="1:6" x14ac:dyDescent="0.25">
      <c r="A46" s="7" t="s">
        <v>65</v>
      </c>
      <c r="C46" s="3" t="s">
        <v>67</v>
      </c>
      <c r="D46" s="3">
        <v>3</v>
      </c>
      <c r="E46" s="3" t="s">
        <v>566</v>
      </c>
      <c r="F46" s="3">
        <v>4</v>
      </c>
    </row>
    <row r="47" spans="1:6" x14ac:dyDescent="0.25">
      <c r="A47" s="7" t="s">
        <v>66</v>
      </c>
      <c r="C47" s="3" t="s">
        <v>67</v>
      </c>
      <c r="D47" s="3">
        <v>1</v>
      </c>
      <c r="E47" s="3" t="s">
        <v>566</v>
      </c>
      <c r="F47" s="3">
        <v>1</v>
      </c>
    </row>
    <row r="48" spans="1:6" x14ac:dyDescent="0.25">
      <c r="A48" s="7" t="s">
        <v>68</v>
      </c>
      <c r="C48" s="3" t="s">
        <v>69</v>
      </c>
      <c r="D48" s="3">
        <v>2</v>
      </c>
      <c r="E48" s="3" t="s">
        <v>566</v>
      </c>
      <c r="F48" s="3">
        <v>3</v>
      </c>
    </row>
    <row r="49" spans="1:6" x14ac:dyDescent="0.25">
      <c r="A49" s="7" t="s">
        <v>70</v>
      </c>
      <c r="C49" s="3" t="s">
        <v>71</v>
      </c>
      <c r="D49" s="3">
        <v>2</v>
      </c>
      <c r="E49" s="3" t="s">
        <v>566</v>
      </c>
      <c r="F49" s="3">
        <v>3</v>
      </c>
    </row>
    <row r="50" spans="1:6" x14ac:dyDescent="0.25">
      <c r="A50" s="7" t="s">
        <v>72</v>
      </c>
      <c r="C50" s="3" t="s">
        <v>73</v>
      </c>
      <c r="D50" s="3">
        <v>1</v>
      </c>
      <c r="E50" s="3" t="s">
        <v>566</v>
      </c>
      <c r="F50" s="3">
        <v>2</v>
      </c>
    </row>
    <row r="51" spans="1:6" x14ac:dyDescent="0.25">
      <c r="A51" s="7" t="s">
        <v>74</v>
      </c>
      <c r="C51" s="3" t="s">
        <v>75</v>
      </c>
      <c r="D51" s="3">
        <v>1</v>
      </c>
      <c r="E51" s="3" t="s">
        <v>566</v>
      </c>
      <c r="F51" s="3">
        <v>2</v>
      </c>
    </row>
    <row r="52" spans="1:6" x14ac:dyDescent="0.25">
      <c r="A52" s="7" t="s">
        <v>76</v>
      </c>
      <c r="C52" s="3" t="s">
        <v>77</v>
      </c>
      <c r="D52" s="3">
        <v>1</v>
      </c>
      <c r="E52" s="3" t="s">
        <v>566</v>
      </c>
      <c r="F52" s="3">
        <v>1</v>
      </c>
    </row>
    <row r="53" spans="1:6" x14ac:dyDescent="0.25">
      <c r="A53" s="7" t="s">
        <v>78</v>
      </c>
      <c r="C53" s="3" t="s">
        <v>79</v>
      </c>
      <c r="D53" s="3">
        <v>2</v>
      </c>
      <c r="E53" s="3" t="s">
        <v>566</v>
      </c>
      <c r="F53" s="3">
        <v>3</v>
      </c>
    </row>
    <row r="54" spans="1:6" x14ac:dyDescent="0.25">
      <c r="A54" s="7" t="s">
        <v>80</v>
      </c>
      <c r="C54" s="3" t="s">
        <v>81</v>
      </c>
      <c r="D54" s="3">
        <v>2</v>
      </c>
      <c r="E54" s="3" t="s">
        <v>566</v>
      </c>
      <c r="F54" s="3">
        <v>5</v>
      </c>
    </row>
    <row r="55" spans="1:6" x14ac:dyDescent="0.25">
      <c r="A55" s="7" t="s">
        <v>82</v>
      </c>
      <c r="C55" s="3" t="s">
        <v>83</v>
      </c>
      <c r="D55" s="3">
        <v>2</v>
      </c>
      <c r="E55" s="3" t="s">
        <v>566</v>
      </c>
      <c r="F55" s="3">
        <v>3</v>
      </c>
    </row>
    <row r="56" spans="1:6" x14ac:dyDescent="0.25">
      <c r="A56" s="7" t="s">
        <v>84</v>
      </c>
      <c r="C56" s="3" t="s">
        <v>86</v>
      </c>
      <c r="D56" s="3">
        <v>1</v>
      </c>
      <c r="E56" s="3" t="s">
        <v>566</v>
      </c>
      <c r="F56" s="3">
        <v>3</v>
      </c>
    </row>
    <row r="57" spans="1:6" x14ac:dyDescent="0.25">
      <c r="A57" s="7" t="s">
        <v>85</v>
      </c>
      <c r="C57" s="3" t="s">
        <v>86</v>
      </c>
      <c r="D57" s="3">
        <v>1</v>
      </c>
      <c r="E57" s="3" t="s">
        <v>566</v>
      </c>
      <c r="F57" s="3">
        <v>2</v>
      </c>
    </row>
    <row r="58" spans="1:6" x14ac:dyDescent="0.25">
      <c r="A58" s="7" t="s">
        <v>87</v>
      </c>
      <c r="C58" s="3" t="s">
        <v>90</v>
      </c>
      <c r="D58" s="3">
        <v>1</v>
      </c>
      <c r="E58" s="3" t="s">
        <v>566</v>
      </c>
      <c r="F58" s="3">
        <v>2</v>
      </c>
    </row>
    <row r="59" spans="1:6" x14ac:dyDescent="0.25">
      <c r="A59" s="7" t="s">
        <v>89</v>
      </c>
      <c r="C59" s="3" t="s">
        <v>90</v>
      </c>
      <c r="D59" s="3">
        <v>2</v>
      </c>
      <c r="E59" s="3" t="s">
        <v>566</v>
      </c>
      <c r="F59" s="3">
        <v>2</v>
      </c>
    </row>
    <row r="60" spans="1:6" x14ac:dyDescent="0.25">
      <c r="A60" s="7" t="s">
        <v>88</v>
      </c>
      <c r="C60" s="3" t="s">
        <v>90</v>
      </c>
      <c r="D60" s="3">
        <v>2</v>
      </c>
      <c r="E60" s="3" t="s">
        <v>566</v>
      </c>
      <c r="F60" s="3">
        <v>1</v>
      </c>
    </row>
    <row r="61" spans="1:6" x14ac:dyDescent="0.25">
      <c r="A61" s="7" t="s">
        <v>91</v>
      </c>
      <c r="C61" s="3" t="s">
        <v>92</v>
      </c>
      <c r="D61" s="3">
        <v>2</v>
      </c>
      <c r="E61" s="3" t="s">
        <v>566</v>
      </c>
      <c r="F61" s="3">
        <v>3</v>
      </c>
    </row>
    <row r="62" spans="1:6" x14ac:dyDescent="0.25">
      <c r="A62" s="7" t="s">
        <v>93</v>
      </c>
      <c r="C62" s="3" t="s">
        <v>95</v>
      </c>
      <c r="D62" s="3">
        <v>2</v>
      </c>
      <c r="E62" s="3" t="s">
        <v>566</v>
      </c>
      <c r="F62" s="3">
        <v>2</v>
      </c>
    </row>
    <row r="63" spans="1:6" x14ac:dyDescent="0.25">
      <c r="A63" s="7" t="s">
        <v>94</v>
      </c>
      <c r="C63" s="3" t="s">
        <v>95</v>
      </c>
      <c r="D63" s="3">
        <v>2</v>
      </c>
      <c r="E63" s="3" t="s">
        <v>566</v>
      </c>
      <c r="F63" s="3">
        <v>1</v>
      </c>
    </row>
    <row r="64" spans="1:6" x14ac:dyDescent="0.25">
      <c r="A64" s="7" t="s">
        <v>96</v>
      </c>
      <c r="C64" s="3" t="s">
        <v>97</v>
      </c>
      <c r="D64" s="3">
        <v>2</v>
      </c>
      <c r="E64" s="3" t="s">
        <v>566</v>
      </c>
      <c r="F64" s="3">
        <v>3</v>
      </c>
    </row>
    <row r="65" spans="1:6" x14ac:dyDescent="0.25">
      <c r="A65" s="7" t="s">
        <v>98</v>
      </c>
      <c r="C65" s="3" t="s">
        <v>99</v>
      </c>
      <c r="D65" s="3">
        <v>1</v>
      </c>
      <c r="E65" s="3" t="s">
        <v>566</v>
      </c>
      <c r="F65" s="3">
        <v>1</v>
      </c>
    </row>
    <row r="66" spans="1:6" x14ac:dyDescent="0.25">
      <c r="A66" s="7" t="s">
        <v>100</v>
      </c>
      <c r="C66" s="3" t="s">
        <v>104</v>
      </c>
      <c r="D66" s="3">
        <v>1</v>
      </c>
      <c r="E66" s="3" t="s">
        <v>566</v>
      </c>
      <c r="F66" s="3">
        <v>2</v>
      </c>
    </row>
    <row r="67" spans="1:6" x14ac:dyDescent="0.25">
      <c r="A67" s="7" t="s">
        <v>101</v>
      </c>
      <c r="C67" s="3" t="s">
        <v>104</v>
      </c>
      <c r="D67" s="3">
        <v>3</v>
      </c>
      <c r="E67" s="3" t="s">
        <v>566</v>
      </c>
      <c r="F67" s="3">
        <v>4</v>
      </c>
    </row>
    <row r="68" spans="1:6" x14ac:dyDescent="0.25">
      <c r="A68" s="7" t="s">
        <v>103</v>
      </c>
      <c r="C68" s="3" t="s">
        <v>104</v>
      </c>
      <c r="D68" s="3">
        <v>2</v>
      </c>
      <c r="E68" s="3" t="s">
        <v>566</v>
      </c>
      <c r="F68" s="3">
        <v>3</v>
      </c>
    </row>
    <row r="69" spans="1:6" x14ac:dyDescent="0.25">
      <c r="A69" s="7" t="s">
        <v>102</v>
      </c>
      <c r="C69" s="3" t="s">
        <v>104</v>
      </c>
      <c r="D69" s="3">
        <v>1</v>
      </c>
      <c r="E69" s="3" t="s">
        <v>566</v>
      </c>
      <c r="F69" s="3">
        <v>1</v>
      </c>
    </row>
    <row r="70" spans="1:6" x14ac:dyDescent="0.25">
      <c r="A70" s="7" t="s">
        <v>105</v>
      </c>
      <c r="C70" s="3" t="s">
        <v>108</v>
      </c>
      <c r="D70" s="3">
        <v>8</v>
      </c>
      <c r="E70" s="3" t="s">
        <v>566</v>
      </c>
      <c r="F70" s="3">
        <v>23</v>
      </c>
    </row>
    <row r="71" spans="1:6" x14ac:dyDescent="0.25">
      <c r="A71" s="7" t="s">
        <v>107</v>
      </c>
      <c r="C71" s="3" t="s">
        <v>108</v>
      </c>
      <c r="D71" s="3">
        <v>1</v>
      </c>
      <c r="E71" s="3" t="s">
        <v>566</v>
      </c>
      <c r="F71" s="3">
        <v>3</v>
      </c>
    </row>
    <row r="72" spans="1:6" x14ac:dyDescent="0.25">
      <c r="A72" s="7" t="s">
        <v>106</v>
      </c>
      <c r="C72" s="3" t="s">
        <v>108</v>
      </c>
      <c r="D72" s="3">
        <v>1</v>
      </c>
      <c r="E72" s="3" t="s">
        <v>566</v>
      </c>
      <c r="F72" s="3">
        <v>2</v>
      </c>
    </row>
    <row r="73" spans="1:6" x14ac:dyDescent="0.25">
      <c r="A73" s="7" t="s">
        <v>109</v>
      </c>
      <c r="C73" s="3" t="s">
        <v>112</v>
      </c>
      <c r="D73" s="3">
        <v>2</v>
      </c>
      <c r="E73" s="3" t="s">
        <v>566</v>
      </c>
      <c r="F73" s="3">
        <v>2</v>
      </c>
    </row>
    <row r="74" spans="1:6" x14ac:dyDescent="0.25">
      <c r="A74" s="7" t="s">
        <v>111</v>
      </c>
      <c r="C74" s="3" t="s">
        <v>112</v>
      </c>
      <c r="D74" s="3">
        <v>1</v>
      </c>
      <c r="E74" s="3" t="s">
        <v>566</v>
      </c>
      <c r="F74" s="3">
        <v>2</v>
      </c>
    </row>
    <row r="75" spans="1:6" x14ac:dyDescent="0.25">
      <c r="A75" s="7" t="s">
        <v>110</v>
      </c>
      <c r="C75" s="3" t="s">
        <v>112</v>
      </c>
      <c r="D75" s="3">
        <v>2</v>
      </c>
      <c r="E75" s="3" t="s">
        <v>566</v>
      </c>
      <c r="F75" s="3">
        <v>1</v>
      </c>
    </row>
    <row r="76" spans="1:6" x14ac:dyDescent="0.25">
      <c r="A76" s="7" t="s">
        <v>113</v>
      </c>
      <c r="C76" s="3" t="s">
        <v>116</v>
      </c>
      <c r="D76" s="3">
        <v>2</v>
      </c>
      <c r="E76" s="3" t="s">
        <v>566</v>
      </c>
      <c r="F76" s="3">
        <v>5</v>
      </c>
    </row>
    <row r="77" spans="1:6" x14ac:dyDescent="0.25">
      <c r="A77" s="7" t="s">
        <v>114</v>
      </c>
      <c r="C77" s="3" t="s">
        <v>116</v>
      </c>
      <c r="D77" s="3">
        <v>1</v>
      </c>
      <c r="E77" s="3" t="s">
        <v>566</v>
      </c>
      <c r="F77" s="3">
        <v>2</v>
      </c>
    </row>
    <row r="78" spans="1:6" x14ac:dyDescent="0.25">
      <c r="A78" s="7" t="s">
        <v>115</v>
      </c>
      <c r="C78" s="3" t="s">
        <v>116</v>
      </c>
      <c r="D78" s="3">
        <v>1</v>
      </c>
      <c r="E78" s="3" t="s">
        <v>566</v>
      </c>
      <c r="F78" s="3">
        <v>1</v>
      </c>
    </row>
    <row r="79" spans="1:6" x14ac:dyDescent="0.25">
      <c r="A79" s="7" t="s">
        <v>117</v>
      </c>
      <c r="C79" s="3" t="s">
        <v>118</v>
      </c>
      <c r="D79" s="3">
        <v>2</v>
      </c>
      <c r="E79" s="3" t="s">
        <v>566</v>
      </c>
      <c r="F79" s="3">
        <v>3</v>
      </c>
    </row>
    <row r="80" spans="1:6" x14ac:dyDescent="0.25">
      <c r="A80" s="7" t="s">
        <v>119</v>
      </c>
      <c r="C80" s="3" t="s">
        <v>121</v>
      </c>
      <c r="D80" s="3">
        <v>3</v>
      </c>
      <c r="E80" s="3" t="s">
        <v>566</v>
      </c>
      <c r="F80" s="3">
        <v>4</v>
      </c>
    </row>
    <row r="81" spans="1:6" x14ac:dyDescent="0.25">
      <c r="A81" s="7" t="s">
        <v>120</v>
      </c>
      <c r="C81" s="3" t="s">
        <v>121</v>
      </c>
      <c r="D81" s="3">
        <v>1</v>
      </c>
      <c r="E81" s="3" t="s">
        <v>566</v>
      </c>
      <c r="F81" s="3">
        <v>1</v>
      </c>
    </row>
    <row r="82" spans="1:6" x14ac:dyDescent="0.25">
      <c r="A82" s="7" t="s">
        <v>122</v>
      </c>
      <c r="C82" s="3" t="s">
        <v>123</v>
      </c>
      <c r="D82" s="3">
        <v>1</v>
      </c>
      <c r="E82" s="3" t="s">
        <v>566</v>
      </c>
      <c r="F82" s="3">
        <v>2</v>
      </c>
    </row>
    <row r="83" spans="1:6" x14ac:dyDescent="0.25">
      <c r="A83" s="7" t="s">
        <v>124</v>
      </c>
      <c r="C83" s="3" t="s">
        <v>126</v>
      </c>
      <c r="D83" s="3">
        <v>1</v>
      </c>
      <c r="E83" s="3" t="s">
        <v>566</v>
      </c>
      <c r="F83" s="3">
        <v>4</v>
      </c>
    </row>
    <row r="84" spans="1:6" x14ac:dyDescent="0.25">
      <c r="A84" s="7" t="s">
        <v>125</v>
      </c>
      <c r="C84" s="3" t="s">
        <v>126</v>
      </c>
      <c r="D84" s="3">
        <v>1</v>
      </c>
      <c r="E84" s="3" t="s">
        <v>566</v>
      </c>
      <c r="F84" s="3">
        <v>2</v>
      </c>
    </row>
    <row r="85" spans="1:6" x14ac:dyDescent="0.25">
      <c r="A85" s="7" t="s">
        <v>127</v>
      </c>
      <c r="C85" s="3" t="s">
        <v>128</v>
      </c>
      <c r="D85" s="3">
        <v>2</v>
      </c>
      <c r="E85" s="3" t="s">
        <v>566</v>
      </c>
      <c r="F85" s="3">
        <v>5</v>
      </c>
    </row>
    <row r="86" spans="1:6" x14ac:dyDescent="0.25">
      <c r="A86" s="7" t="s">
        <v>129</v>
      </c>
      <c r="C86" s="3" t="s">
        <v>131</v>
      </c>
      <c r="D86" s="3">
        <v>1</v>
      </c>
      <c r="E86" s="3" t="s">
        <v>566</v>
      </c>
      <c r="F86" s="3">
        <v>3</v>
      </c>
    </row>
    <row r="87" spans="1:6" x14ac:dyDescent="0.25">
      <c r="A87" s="7" t="s">
        <v>130</v>
      </c>
      <c r="C87" s="3" t="s">
        <v>131</v>
      </c>
      <c r="D87" s="3">
        <v>1</v>
      </c>
      <c r="E87" s="3" t="s">
        <v>566</v>
      </c>
      <c r="F87" s="3">
        <v>2</v>
      </c>
    </row>
    <row r="88" spans="1:6" x14ac:dyDescent="0.25">
      <c r="A88" s="7" t="s">
        <v>132</v>
      </c>
      <c r="C88" s="3" t="s">
        <v>135</v>
      </c>
      <c r="D88" s="3">
        <v>1</v>
      </c>
      <c r="E88" s="3" t="s">
        <v>566</v>
      </c>
      <c r="F88" s="3">
        <v>2</v>
      </c>
    </row>
    <row r="89" spans="1:6" x14ac:dyDescent="0.25">
      <c r="A89" s="7" t="s">
        <v>134</v>
      </c>
      <c r="C89" s="3" t="s">
        <v>135</v>
      </c>
      <c r="D89" s="3">
        <v>3</v>
      </c>
      <c r="E89" s="3" t="s">
        <v>566</v>
      </c>
      <c r="F89" s="3">
        <v>4</v>
      </c>
    </row>
    <row r="90" spans="1:6" x14ac:dyDescent="0.25">
      <c r="A90" s="7" t="s">
        <v>133</v>
      </c>
      <c r="C90" s="3" t="s">
        <v>135</v>
      </c>
      <c r="D90" s="3">
        <v>1</v>
      </c>
      <c r="E90" s="3" t="s">
        <v>566</v>
      </c>
      <c r="F90" s="3">
        <v>1</v>
      </c>
    </row>
    <row r="91" spans="1:6" x14ac:dyDescent="0.25">
      <c r="A91" s="7" t="s">
        <v>136</v>
      </c>
      <c r="C91" s="3" t="s">
        <v>138</v>
      </c>
      <c r="D91" s="3">
        <v>1</v>
      </c>
      <c r="E91" s="3" t="s">
        <v>566</v>
      </c>
      <c r="F91" s="3">
        <v>2</v>
      </c>
    </row>
    <row r="92" spans="1:6" x14ac:dyDescent="0.25">
      <c r="A92" s="7" t="s">
        <v>137</v>
      </c>
      <c r="C92" s="3" t="s">
        <v>138</v>
      </c>
      <c r="D92" s="3">
        <v>1</v>
      </c>
      <c r="E92" s="3" t="s">
        <v>566</v>
      </c>
      <c r="F92" s="3">
        <v>1</v>
      </c>
    </row>
    <row r="93" spans="1:6" x14ac:dyDescent="0.25">
      <c r="A93" s="7" t="s">
        <v>139</v>
      </c>
      <c r="C93" s="3" t="s">
        <v>140</v>
      </c>
      <c r="D93" s="3">
        <v>2</v>
      </c>
      <c r="E93" s="3" t="s">
        <v>566</v>
      </c>
      <c r="F93" s="3">
        <v>3</v>
      </c>
    </row>
    <row r="94" spans="1:6" x14ac:dyDescent="0.25">
      <c r="A94" s="7" t="s">
        <v>141</v>
      </c>
      <c r="C94" s="3" t="s">
        <v>142</v>
      </c>
      <c r="D94" s="3">
        <v>2</v>
      </c>
      <c r="E94" s="3" t="s">
        <v>566</v>
      </c>
      <c r="F94" s="3">
        <v>3</v>
      </c>
    </row>
    <row r="95" spans="1:6" x14ac:dyDescent="0.25">
      <c r="A95" s="7" t="s">
        <v>143</v>
      </c>
      <c r="C95" s="3" t="s">
        <v>145</v>
      </c>
      <c r="D95" s="3">
        <v>1</v>
      </c>
      <c r="E95" s="3" t="s">
        <v>566</v>
      </c>
      <c r="F95" s="3">
        <v>2</v>
      </c>
    </row>
    <row r="96" spans="1:6" x14ac:dyDescent="0.25">
      <c r="A96" s="7" t="s">
        <v>144</v>
      </c>
      <c r="C96" s="3" t="s">
        <v>145</v>
      </c>
      <c r="D96" s="3">
        <v>3</v>
      </c>
      <c r="E96" s="3" t="s">
        <v>566</v>
      </c>
      <c r="F96" s="3">
        <v>4</v>
      </c>
    </row>
    <row r="97" spans="1:6" x14ac:dyDescent="0.25">
      <c r="A97" s="7" t="s">
        <v>146</v>
      </c>
      <c r="C97" s="3" t="s">
        <v>148</v>
      </c>
      <c r="D97" s="3">
        <v>1</v>
      </c>
      <c r="E97" s="3" t="s">
        <v>566</v>
      </c>
      <c r="F97" s="3">
        <v>2</v>
      </c>
    </row>
    <row r="98" spans="1:6" x14ac:dyDescent="0.25">
      <c r="A98" s="7" t="s">
        <v>147</v>
      </c>
      <c r="C98" s="3" t="s">
        <v>148</v>
      </c>
      <c r="D98" s="3">
        <v>2</v>
      </c>
      <c r="E98" s="3" t="s">
        <v>566</v>
      </c>
      <c r="F98" s="3">
        <v>3</v>
      </c>
    </row>
    <row r="99" spans="1:6" x14ac:dyDescent="0.25">
      <c r="A99" s="7" t="s">
        <v>149</v>
      </c>
      <c r="C99" s="3" t="s">
        <v>153</v>
      </c>
      <c r="D99" s="3">
        <v>2</v>
      </c>
      <c r="E99" s="3" t="s">
        <v>566</v>
      </c>
      <c r="F99" s="3">
        <v>2</v>
      </c>
    </row>
    <row r="100" spans="1:6" x14ac:dyDescent="0.25">
      <c r="A100" s="7" t="s">
        <v>152</v>
      </c>
      <c r="C100" s="3" t="s">
        <v>153</v>
      </c>
      <c r="D100" s="3">
        <v>1</v>
      </c>
      <c r="E100" s="3" t="s">
        <v>566</v>
      </c>
      <c r="F100" s="3">
        <v>2</v>
      </c>
    </row>
    <row r="101" spans="1:6" x14ac:dyDescent="0.25">
      <c r="A101" s="7" t="s">
        <v>150</v>
      </c>
      <c r="C101" s="3" t="s">
        <v>153</v>
      </c>
      <c r="D101" s="3">
        <v>2</v>
      </c>
      <c r="E101" s="3" t="s">
        <v>566</v>
      </c>
      <c r="F101" s="3">
        <v>1</v>
      </c>
    </row>
    <row r="102" spans="1:6" x14ac:dyDescent="0.25">
      <c r="A102" s="7" t="s">
        <v>151</v>
      </c>
      <c r="C102" s="3" t="s">
        <v>153</v>
      </c>
      <c r="D102" s="3">
        <v>9</v>
      </c>
      <c r="E102" s="3" t="s">
        <v>566</v>
      </c>
      <c r="F102" s="3">
        <v>2</v>
      </c>
    </row>
    <row r="103" spans="1:6" x14ac:dyDescent="0.25">
      <c r="A103" s="7" t="s">
        <v>154</v>
      </c>
      <c r="C103" s="3" t="s">
        <v>156</v>
      </c>
      <c r="D103" s="3">
        <v>2</v>
      </c>
      <c r="E103" s="3" t="s">
        <v>566</v>
      </c>
      <c r="F103" s="3">
        <v>7</v>
      </c>
    </row>
    <row r="104" spans="1:6" x14ac:dyDescent="0.25">
      <c r="A104" s="7" t="s">
        <v>155</v>
      </c>
      <c r="C104" s="3" t="s">
        <v>156</v>
      </c>
      <c r="D104" s="3">
        <v>1</v>
      </c>
      <c r="E104" s="3" t="s">
        <v>566</v>
      </c>
      <c r="F104" s="3">
        <v>3</v>
      </c>
    </row>
    <row r="105" spans="1:6" x14ac:dyDescent="0.25">
      <c r="A105" s="7" t="s">
        <v>157</v>
      </c>
      <c r="C105" s="3" t="s">
        <v>158</v>
      </c>
      <c r="D105" s="3">
        <v>1</v>
      </c>
      <c r="E105" s="3" t="s">
        <v>566</v>
      </c>
      <c r="F105" s="3">
        <v>2</v>
      </c>
    </row>
    <row r="106" spans="1:6" x14ac:dyDescent="0.25">
      <c r="A106" s="7" t="s">
        <v>159</v>
      </c>
      <c r="C106" s="3" t="s">
        <v>161</v>
      </c>
      <c r="D106" s="3">
        <v>1</v>
      </c>
      <c r="E106" s="3" t="s">
        <v>566</v>
      </c>
      <c r="F106" s="3">
        <v>4</v>
      </c>
    </row>
    <row r="107" spans="1:6" x14ac:dyDescent="0.25">
      <c r="A107" s="7" t="s">
        <v>160</v>
      </c>
      <c r="C107" s="3" t="s">
        <v>161</v>
      </c>
      <c r="D107" s="3">
        <v>1</v>
      </c>
      <c r="E107" s="3" t="s">
        <v>566</v>
      </c>
      <c r="F107" s="3">
        <v>2</v>
      </c>
    </row>
    <row r="108" spans="1:6" x14ac:dyDescent="0.25">
      <c r="A108" s="7" t="s">
        <v>162</v>
      </c>
      <c r="C108" s="3" t="s">
        <v>165</v>
      </c>
      <c r="D108" s="3">
        <v>2</v>
      </c>
      <c r="E108" s="3" t="s">
        <v>566</v>
      </c>
      <c r="F108" s="3">
        <v>5</v>
      </c>
    </row>
    <row r="109" spans="1:6" x14ac:dyDescent="0.25">
      <c r="A109" s="7" t="s">
        <v>163</v>
      </c>
      <c r="C109" s="3" t="s">
        <v>165</v>
      </c>
      <c r="D109" s="3">
        <v>1</v>
      </c>
      <c r="E109" s="3" t="s">
        <v>566</v>
      </c>
      <c r="F109" s="3">
        <v>2</v>
      </c>
    </row>
    <row r="110" spans="1:6" x14ac:dyDescent="0.25">
      <c r="A110" s="7" t="s">
        <v>164</v>
      </c>
      <c r="C110" s="3" t="s">
        <v>165</v>
      </c>
      <c r="D110" s="3">
        <v>2</v>
      </c>
      <c r="E110" s="3" t="s">
        <v>566</v>
      </c>
      <c r="F110" s="3">
        <v>3</v>
      </c>
    </row>
    <row r="111" spans="1:6" x14ac:dyDescent="0.25">
      <c r="A111" s="7" t="s">
        <v>166</v>
      </c>
      <c r="C111" s="3" t="s">
        <v>167</v>
      </c>
      <c r="D111" s="3">
        <v>2</v>
      </c>
      <c r="E111" s="3" t="s">
        <v>566</v>
      </c>
      <c r="F111" s="3">
        <v>3</v>
      </c>
    </row>
    <row r="112" spans="1:6" x14ac:dyDescent="0.25">
      <c r="A112" s="7" t="s">
        <v>168</v>
      </c>
      <c r="C112" s="3" t="s">
        <v>170</v>
      </c>
      <c r="D112" s="3">
        <v>2</v>
      </c>
      <c r="E112" s="3" t="s">
        <v>566</v>
      </c>
      <c r="F112" s="3">
        <v>5</v>
      </c>
    </row>
    <row r="113" spans="1:6" x14ac:dyDescent="0.25">
      <c r="A113" s="7" t="s">
        <v>169</v>
      </c>
      <c r="C113" s="3" t="s">
        <v>170</v>
      </c>
      <c r="D113" s="3">
        <v>1</v>
      </c>
      <c r="E113" s="3" t="s">
        <v>566</v>
      </c>
      <c r="F113" s="3">
        <v>2</v>
      </c>
    </row>
    <row r="114" spans="1:6" x14ac:dyDescent="0.25">
      <c r="A114" s="7" t="s">
        <v>171</v>
      </c>
      <c r="C114" s="3" t="s">
        <v>172</v>
      </c>
      <c r="D114" s="3">
        <v>1</v>
      </c>
      <c r="E114" s="3" t="s">
        <v>566</v>
      </c>
      <c r="F114" s="3">
        <v>2</v>
      </c>
    </row>
    <row r="115" spans="1:6" x14ac:dyDescent="0.25">
      <c r="A115" s="7" t="s">
        <v>173</v>
      </c>
      <c r="C115" s="3" t="s">
        <v>174</v>
      </c>
      <c r="D115" s="3">
        <v>2</v>
      </c>
      <c r="E115" s="3" t="s">
        <v>566</v>
      </c>
      <c r="F115" s="3">
        <v>3</v>
      </c>
    </row>
    <row r="116" spans="1:6" x14ac:dyDescent="0.25">
      <c r="A116" s="7" t="s">
        <v>175</v>
      </c>
      <c r="C116" s="3" t="s">
        <v>178</v>
      </c>
      <c r="D116" s="3">
        <v>5</v>
      </c>
      <c r="E116" s="3" t="s">
        <v>566</v>
      </c>
      <c r="F116" s="3">
        <v>6</v>
      </c>
    </row>
    <row r="117" spans="1:6" x14ac:dyDescent="0.25">
      <c r="A117" s="7" t="s">
        <v>177</v>
      </c>
      <c r="C117" s="3" t="s">
        <v>178</v>
      </c>
      <c r="D117" s="3">
        <v>1</v>
      </c>
      <c r="E117" s="3" t="s">
        <v>566</v>
      </c>
      <c r="F117" s="3">
        <v>2</v>
      </c>
    </row>
    <row r="118" spans="1:6" x14ac:dyDescent="0.25">
      <c r="A118" s="7" t="s">
        <v>176</v>
      </c>
      <c r="C118" s="3" t="s">
        <v>178</v>
      </c>
      <c r="D118" s="3">
        <v>1</v>
      </c>
      <c r="E118" s="3" t="s">
        <v>566</v>
      </c>
      <c r="F118" s="3">
        <v>1</v>
      </c>
    </row>
    <row r="119" spans="1:6" x14ac:dyDescent="0.25">
      <c r="A119" s="7" t="s">
        <v>179</v>
      </c>
      <c r="C119" s="3" t="s">
        <v>181</v>
      </c>
      <c r="D119" s="3">
        <v>1</v>
      </c>
      <c r="E119" s="3" t="s">
        <v>566</v>
      </c>
      <c r="F119" s="3">
        <v>2</v>
      </c>
    </row>
    <row r="120" spans="1:6" x14ac:dyDescent="0.25">
      <c r="A120" s="7" t="s">
        <v>180</v>
      </c>
      <c r="C120" s="3" t="s">
        <v>181</v>
      </c>
      <c r="D120" s="3">
        <v>1</v>
      </c>
      <c r="E120" s="3" t="s">
        <v>566</v>
      </c>
      <c r="F120" s="3">
        <v>1</v>
      </c>
    </row>
    <row r="121" spans="1:6" x14ac:dyDescent="0.25">
      <c r="A121" s="7" t="s">
        <v>182</v>
      </c>
      <c r="C121" s="3" t="s">
        <v>183</v>
      </c>
      <c r="D121" s="3">
        <v>2</v>
      </c>
      <c r="E121" s="3" t="s">
        <v>566</v>
      </c>
      <c r="F121" s="3">
        <v>5</v>
      </c>
    </row>
    <row r="122" spans="1:6" x14ac:dyDescent="0.25">
      <c r="A122" s="7" t="s">
        <v>184</v>
      </c>
      <c r="C122" s="3" t="s">
        <v>185</v>
      </c>
      <c r="D122" s="3">
        <v>2</v>
      </c>
      <c r="E122" s="3" t="s">
        <v>566</v>
      </c>
      <c r="F122" s="3">
        <v>3</v>
      </c>
    </row>
    <row r="123" spans="1:6" x14ac:dyDescent="0.25">
      <c r="A123" s="7" t="s">
        <v>186</v>
      </c>
      <c r="C123" s="3" t="s">
        <v>188</v>
      </c>
      <c r="D123" s="3">
        <v>2</v>
      </c>
      <c r="E123" s="3" t="s">
        <v>566</v>
      </c>
      <c r="F123" s="3">
        <v>7</v>
      </c>
    </row>
    <row r="124" spans="1:6" x14ac:dyDescent="0.25">
      <c r="A124" s="7" t="s">
        <v>187</v>
      </c>
      <c r="C124" s="3" t="s">
        <v>188</v>
      </c>
      <c r="D124" s="3">
        <v>1</v>
      </c>
      <c r="E124" s="3" t="s">
        <v>566</v>
      </c>
      <c r="F124" s="3">
        <v>2</v>
      </c>
    </row>
    <row r="125" spans="1:6" x14ac:dyDescent="0.25">
      <c r="A125" s="7" t="s">
        <v>189</v>
      </c>
      <c r="C125" s="3" t="s">
        <v>192</v>
      </c>
      <c r="D125" s="3">
        <v>2</v>
      </c>
      <c r="E125" s="3" t="s">
        <v>566</v>
      </c>
      <c r="F125" s="3">
        <v>5</v>
      </c>
    </row>
    <row r="126" spans="1:6" x14ac:dyDescent="0.25">
      <c r="A126" s="7" t="s">
        <v>191</v>
      </c>
      <c r="C126" s="3" t="s">
        <v>192</v>
      </c>
      <c r="D126" s="3">
        <v>1</v>
      </c>
      <c r="E126" s="3" t="s">
        <v>566</v>
      </c>
      <c r="F126" s="3">
        <v>3</v>
      </c>
    </row>
    <row r="127" spans="1:6" x14ac:dyDescent="0.25">
      <c r="A127" s="7" t="s">
        <v>190</v>
      </c>
      <c r="C127" s="3" t="s">
        <v>192</v>
      </c>
      <c r="D127" s="3">
        <v>1</v>
      </c>
      <c r="E127" s="3" t="s">
        <v>566</v>
      </c>
      <c r="F127" s="3">
        <v>2</v>
      </c>
    </row>
    <row r="128" spans="1:6" x14ac:dyDescent="0.25">
      <c r="A128" s="7" t="s">
        <v>193</v>
      </c>
      <c r="C128" s="3" t="s">
        <v>194</v>
      </c>
      <c r="D128" s="3">
        <v>1</v>
      </c>
      <c r="E128" s="3" t="s">
        <v>566</v>
      </c>
      <c r="F128" s="3">
        <v>2</v>
      </c>
    </row>
    <row r="129" spans="1:6" x14ac:dyDescent="0.25">
      <c r="A129" s="7" t="s">
        <v>195</v>
      </c>
      <c r="C129" s="3" t="s">
        <v>202</v>
      </c>
      <c r="D129" s="3">
        <v>1</v>
      </c>
      <c r="E129" s="3" t="s">
        <v>566</v>
      </c>
      <c r="F129" s="3">
        <v>2</v>
      </c>
    </row>
    <row r="130" spans="1:6" x14ac:dyDescent="0.25">
      <c r="A130" s="7" t="s">
        <v>197</v>
      </c>
      <c r="C130" s="3" t="s">
        <v>202</v>
      </c>
      <c r="D130" s="3">
        <v>1</v>
      </c>
      <c r="E130" s="3" t="s">
        <v>566</v>
      </c>
      <c r="F130" s="3">
        <v>1</v>
      </c>
    </row>
    <row r="131" spans="1:6" x14ac:dyDescent="0.25">
      <c r="A131" s="7" t="s">
        <v>198</v>
      </c>
      <c r="C131" s="3" t="s">
        <v>202</v>
      </c>
      <c r="D131" s="3">
        <v>2</v>
      </c>
      <c r="E131" s="3" t="s">
        <v>566</v>
      </c>
      <c r="F131" s="3">
        <v>1</v>
      </c>
    </row>
    <row r="132" spans="1:6" x14ac:dyDescent="0.25">
      <c r="A132" s="7" t="s">
        <v>199</v>
      </c>
      <c r="C132" s="3" t="s">
        <v>202</v>
      </c>
      <c r="D132" s="3">
        <v>3</v>
      </c>
      <c r="E132" s="3" t="s">
        <v>566</v>
      </c>
      <c r="F132" s="3">
        <v>1</v>
      </c>
    </row>
    <row r="133" spans="1:6" x14ac:dyDescent="0.25">
      <c r="A133" s="7" t="s">
        <v>200</v>
      </c>
      <c r="C133" s="3" t="s">
        <v>202</v>
      </c>
      <c r="D133" s="3">
        <v>3</v>
      </c>
      <c r="E133" s="3" t="s">
        <v>566</v>
      </c>
      <c r="F133" s="3">
        <v>5</v>
      </c>
    </row>
    <row r="134" spans="1:6" x14ac:dyDescent="0.25">
      <c r="A134" s="7" t="s">
        <v>201</v>
      </c>
      <c r="C134" s="3" t="s">
        <v>202</v>
      </c>
      <c r="D134" s="3">
        <v>2</v>
      </c>
      <c r="E134" s="3" t="s">
        <v>566</v>
      </c>
      <c r="F134" s="3">
        <v>3</v>
      </c>
    </row>
    <row r="135" spans="1:6" x14ac:dyDescent="0.25">
      <c r="A135" s="7" t="s">
        <v>196</v>
      </c>
      <c r="C135" s="3" t="s">
        <v>202</v>
      </c>
      <c r="D135" s="3">
        <v>6</v>
      </c>
      <c r="E135" s="3" t="s">
        <v>566</v>
      </c>
      <c r="F135" s="3">
        <v>1</v>
      </c>
    </row>
    <row r="136" spans="1:6" x14ac:dyDescent="0.25">
      <c r="A136" s="7" t="s">
        <v>203</v>
      </c>
      <c r="C136" s="3" t="s">
        <v>206</v>
      </c>
      <c r="D136" s="3">
        <v>4</v>
      </c>
      <c r="E136" s="3" t="s">
        <v>566</v>
      </c>
      <c r="F136" s="3">
        <v>3</v>
      </c>
    </row>
    <row r="137" spans="1:6" x14ac:dyDescent="0.25">
      <c r="A137" s="7" t="s">
        <v>205</v>
      </c>
      <c r="C137" s="3" t="s">
        <v>206</v>
      </c>
      <c r="D137" s="3">
        <v>2</v>
      </c>
      <c r="E137" s="3" t="s">
        <v>566</v>
      </c>
      <c r="F137" s="3">
        <v>3</v>
      </c>
    </row>
    <row r="138" spans="1:6" x14ac:dyDescent="0.25">
      <c r="A138" s="7" t="s">
        <v>204</v>
      </c>
      <c r="C138" s="3" t="s">
        <v>206</v>
      </c>
      <c r="D138" s="3">
        <v>2</v>
      </c>
      <c r="E138" s="3" t="s">
        <v>566</v>
      </c>
      <c r="F138" s="3">
        <v>1</v>
      </c>
    </row>
    <row r="139" spans="1:6" x14ac:dyDescent="0.25">
      <c r="A139" s="7" t="s">
        <v>207</v>
      </c>
      <c r="C139" s="3" t="s">
        <v>208</v>
      </c>
      <c r="D139" s="3">
        <v>2</v>
      </c>
      <c r="E139" s="3" t="s">
        <v>566</v>
      </c>
      <c r="F139" s="3">
        <v>3</v>
      </c>
    </row>
    <row r="140" spans="1:6" x14ac:dyDescent="0.25">
      <c r="A140" s="7" t="s">
        <v>209</v>
      </c>
      <c r="C140" s="3" t="s">
        <v>212</v>
      </c>
      <c r="D140" s="3">
        <v>1</v>
      </c>
      <c r="E140" s="3" t="s">
        <v>566</v>
      </c>
      <c r="F140" s="3">
        <v>3</v>
      </c>
    </row>
    <row r="141" spans="1:6" x14ac:dyDescent="0.25">
      <c r="A141" s="7" t="s">
        <v>210</v>
      </c>
      <c r="C141" s="3" t="s">
        <v>212</v>
      </c>
      <c r="D141" s="3">
        <v>3</v>
      </c>
      <c r="E141" s="3" t="s">
        <v>566</v>
      </c>
      <c r="F141" s="3">
        <v>8</v>
      </c>
    </row>
    <row r="142" spans="1:6" x14ac:dyDescent="0.25">
      <c r="A142" s="7" t="s">
        <v>211</v>
      </c>
      <c r="C142" s="3" t="s">
        <v>212</v>
      </c>
      <c r="D142" s="3">
        <v>1</v>
      </c>
      <c r="E142" s="3" t="s">
        <v>566</v>
      </c>
      <c r="F142" s="3">
        <v>2</v>
      </c>
    </row>
    <row r="143" spans="1:6" x14ac:dyDescent="0.25">
      <c r="A143" s="7" t="s">
        <v>213</v>
      </c>
      <c r="C143" s="3" t="s">
        <v>218</v>
      </c>
      <c r="D143" s="3">
        <v>3</v>
      </c>
      <c r="E143" s="3" t="s">
        <v>566</v>
      </c>
      <c r="F143" s="3">
        <v>7</v>
      </c>
    </row>
    <row r="144" spans="1:6" x14ac:dyDescent="0.25">
      <c r="A144" s="7" t="s">
        <v>214</v>
      </c>
      <c r="C144" s="3" t="s">
        <v>218</v>
      </c>
      <c r="D144" s="3">
        <v>3</v>
      </c>
      <c r="E144" s="3" t="s">
        <v>566</v>
      </c>
      <c r="F144" s="3">
        <v>5</v>
      </c>
    </row>
    <row r="145" spans="1:6" x14ac:dyDescent="0.25">
      <c r="A145" s="7" t="s">
        <v>216</v>
      </c>
      <c r="C145" s="3" t="s">
        <v>218</v>
      </c>
      <c r="D145" s="3">
        <v>2</v>
      </c>
      <c r="E145" s="3" t="s">
        <v>566</v>
      </c>
      <c r="F145" s="3">
        <v>5</v>
      </c>
    </row>
    <row r="146" spans="1:6" x14ac:dyDescent="0.25">
      <c r="A146" s="7" t="s">
        <v>217</v>
      </c>
      <c r="C146" s="3" t="s">
        <v>218</v>
      </c>
      <c r="D146" s="3">
        <v>1</v>
      </c>
      <c r="E146" s="3" t="s">
        <v>566</v>
      </c>
      <c r="F146" s="3">
        <v>2</v>
      </c>
    </row>
    <row r="147" spans="1:6" x14ac:dyDescent="0.25">
      <c r="A147" s="7" t="s">
        <v>215</v>
      </c>
      <c r="C147" s="3" t="s">
        <v>218</v>
      </c>
      <c r="D147" s="3">
        <v>2</v>
      </c>
      <c r="E147" s="3" t="s">
        <v>566</v>
      </c>
      <c r="F147" s="3">
        <v>3</v>
      </c>
    </row>
    <row r="148" spans="1:6" x14ac:dyDescent="0.25">
      <c r="A148" s="7" t="s">
        <v>219</v>
      </c>
      <c r="C148" s="3" t="s">
        <v>222</v>
      </c>
      <c r="D148" s="3">
        <v>18</v>
      </c>
      <c r="E148" s="3" t="s">
        <v>566</v>
      </c>
      <c r="F148" s="3">
        <v>49</v>
      </c>
    </row>
    <row r="149" spans="1:6" x14ac:dyDescent="0.25">
      <c r="A149" s="7" t="s">
        <v>221</v>
      </c>
      <c r="C149" s="3" t="s">
        <v>222</v>
      </c>
      <c r="D149" s="3">
        <v>1</v>
      </c>
      <c r="E149" s="3" t="s">
        <v>566</v>
      </c>
      <c r="F149" s="3">
        <v>3</v>
      </c>
    </row>
    <row r="150" spans="1:6" x14ac:dyDescent="0.25">
      <c r="A150" s="7" t="s">
        <v>220</v>
      </c>
      <c r="C150" s="3" t="s">
        <v>222</v>
      </c>
      <c r="D150" s="3">
        <v>1</v>
      </c>
      <c r="E150" s="3" t="s">
        <v>566</v>
      </c>
      <c r="F150" s="3">
        <v>2</v>
      </c>
    </row>
    <row r="151" spans="1:6" x14ac:dyDescent="0.25">
      <c r="A151" s="7" t="s">
        <v>223</v>
      </c>
      <c r="C151" s="3" t="s">
        <v>224</v>
      </c>
      <c r="D151" s="3">
        <v>2</v>
      </c>
      <c r="E151" s="3" t="s">
        <v>566</v>
      </c>
      <c r="F151" s="3">
        <v>3</v>
      </c>
    </row>
    <row r="152" spans="1:6" x14ac:dyDescent="0.25">
      <c r="A152" s="7" t="s">
        <v>225</v>
      </c>
      <c r="C152" s="3" t="s">
        <v>226</v>
      </c>
      <c r="D152" s="3">
        <v>1</v>
      </c>
      <c r="E152" s="3" t="s">
        <v>566</v>
      </c>
      <c r="F152" s="3">
        <v>1</v>
      </c>
    </row>
    <row r="153" spans="1:6" x14ac:dyDescent="0.25">
      <c r="A153" s="7" t="s">
        <v>227</v>
      </c>
      <c r="C153" s="3" t="s">
        <v>228</v>
      </c>
      <c r="D153" s="3">
        <v>1</v>
      </c>
      <c r="E153" s="3" t="s">
        <v>566</v>
      </c>
      <c r="F153" s="3">
        <v>1</v>
      </c>
    </row>
    <row r="154" spans="1:6" x14ac:dyDescent="0.25">
      <c r="A154" s="7" t="s">
        <v>229</v>
      </c>
      <c r="C154" s="3" t="s">
        <v>231</v>
      </c>
      <c r="D154" s="3">
        <v>1</v>
      </c>
      <c r="E154" s="3" t="s">
        <v>566</v>
      </c>
      <c r="F154" s="3">
        <v>2</v>
      </c>
    </row>
    <row r="155" spans="1:6" x14ac:dyDescent="0.25">
      <c r="A155" s="7" t="s">
        <v>230</v>
      </c>
      <c r="C155" s="3" t="s">
        <v>231</v>
      </c>
      <c r="D155" s="3">
        <v>3</v>
      </c>
      <c r="E155" s="3" t="s">
        <v>566</v>
      </c>
      <c r="F155" s="3">
        <v>1</v>
      </c>
    </row>
    <row r="156" spans="1:6" x14ac:dyDescent="0.25">
      <c r="C156" s="3" t="s">
        <v>570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CF921B344989488BB32C9AEA324BA1" ma:contentTypeVersion="13" ma:contentTypeDescription="Create a new document." ma:contentTypeScope="" ma:versionID="f4d65493e6d799ced1ed73a1f3a0cb5d">
  <xsd:schema xmlns:xsd="http://www.w3.org/2001/XMLSchema" xmlns:xs="http://www.w3.org/2001/XMLSchema" xmlns:p="http://schemas.microsoft.com/office/2006/metadata/properties" xmlns:ns3="1a347e73-41d9-4275-b30f-86b760f2c727" xmlns:ns4="df1e0d6d-ea0d-46a6-8aa8-086c8a91b3f3" targetNamespace="http://schemas.microsoft.com/office/2006/metadata/properties" ma:root="true" ma:fieldsID="8feac878ead91ca2d030541a0882ccfc" ns3:_="" ns4:_="">
    <xsd:import namespace="1a347e73-41d9-4275-b30f-86b760f2c727"/>
    <xsd:import namespace="df1e0d6d-ea0d-46a6-8aa8-086c8a91b3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47e73-41d9-4275-b30f-86b760f2c7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e0d6d-ea0d-46a6-8aa8-086c8a91b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F6FFE9-B39C-44DD-864D-29D2632A9169}">
  <ds:schemaRefs>
    <ds:schemaRef ds:uri="http://schemas.microsoft.com/office/2006/metadata/properties"/>
    <ds:schemaRef ds:uri="df1e0d6d-ea0d-46a6-8aa8-086c8a91b3f3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a347e73-41d9-4275-b30f-86b760f2c727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80E7F-5FD6-4BD3-A536-4831F986F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10AFFB-ED92-479B-A98B-6B1DB3E65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347e73-41d9-4275-b30f-86b760f2c727"/>
    <ds:schemaRef ds:uri="df1e0d6d-ea0d-46a6-8aa8-086c8a91b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corrected_mp</vt:lpstr>
      <vt:lpstr>thermochemical_data</vt:lpstr>
      <vt:lpstr>comparison</vt:lpstr>
      <vt:lpstr>bulk_formation_energy</vt:lpstr>
      <vt:lpstr>corrected_bulkform</vt:lpstr>
      <vt:lpstr>metal_oxygen_numbers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Saleheen, Mohammad</cp:lastModifiedBy>
  <dcterms:created xsi:type="dcterms:W3CDTF">2019-10-02T11:18:46Z</dcterms:created>
  <dcterms:modified xsi:type="dcterms:W3CDTF">2020-02-04T22:06:43Z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0x010100F5CF921B344989488BB32C9AEA324BA1</vt:lpwstr>
  </property>
</Properties>
</file>