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<sst xmlns="http://schemas.openxmlformats.org/spreadsheetml/2006/main" count="39" uniqueCount="29">
  <si>
    <t xml:space="preserve">Select Temp (K)</t>
  </si>
  <si>
    <t xml:space="preserve">Antoine Eqn for water</t>
  </si>
  <si>
    <t xml:space="preserve">Temperature (K)</t>
  </si>
  <si>
    <t xml:space="preserve">A</t>
  </si>
  <si>
    <t xml:space="preserve">B</t>
  </si>
  <si>
    <t xml:space="preserve">C</t>
  </si>
  <si>
    <t xml:space="preserve">Reference</t>
  </si>
  <si>
    <t xml:space="preserve">Comment</t>
  </si>
  <si>
    <t xml:space="preserve">Constants</t>
  </si>
  <si>
    <t xml:space="preserve">255.9 - 373.</t>
  </si>
  <si>
    <t xml:space="preserve">Stull, 1947</t>
  </si>
  <si>
    <t xml:space="preserve">Coefficents calculated by NIST from author's data.</t>
  </si>
  <si>
    <t xml:space="preserve">R (  Ang^3⋅bar⋅K−1⋅mol−1)</t>
  </si>
  <si>
    <t xml:space="preserve">mw water (kg/mol)</t>
  </si>
  <si>
    <t xml:space="preserve">water density (kg/Ang^3)</t>
  </si>
  <si>
    <t xml:space="preserve">to big and too much memory</t>
  </si>
  <si>
    <t xml:space="preserve">Ratio of Psat at Select Temp</t>
  </si>
  <si>
    <t xml:space="preserve">fugacity (bar)</t>
  </si>
  <si>
    <t xml:space="preserve">fugacity copy values only (bar)</t>
  </si>
  <si>
    <t xml:space="preserve">density (kg/m^3)</t>
  </si>
  <si>
    <t xml:space="preserve">Testing Box length L (Ang)</t>
  </si>
  <si>
    <t xml:space="preserve"># molecules in box (vap)</t>
  </si>
  <si>
    <t xml:space="preserve"># molecules in box (liq)</t>
  </si>
  <si>
    <t xml:space="preserve">Phase est</t>
  </si>
  <si>
    <t xml:space="preserve">Calcs</t>
  </si>
  <si>
    <t xml:space="preserve">vap</t>
  </si>
  <si>
    <t xml:space="preserve">Density (kg/m^3)</t>
  </si>
  <si>
    <t xml:space="preserve">Psat at Select Temp (bar)</t>
  </si>
  <si>
    <t xml:space="preserve">liq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</si>
</sst>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9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999999"/>
      </patternFill>
    </fill>
    <fill>
      <patternFill patternType="solid">
        <fgColor rgb="FFBCE4E5"/>
        <bgColor rgb="FFCCFFCC"/>
      </patternFill>
    </fill>
    <fill>
      <patternFill patternType="solid">
        <fgColor rgb="FF1C1C1C"/>
        <bgColor rgb="FF111111"/>
      </patternFill>
    </fill>
    <fill>
      <patternFill patternType="solid">
        <fgColor rgb="FF999999"/>
        <bgColor rgb="FFB2B2B2"/>
      </patternFill>
    </fill>
    <fill>
      <patternFill patternType="solid">
        <fgColor rgb="FF111111"/>
        <bgColor rgb="FF1C1C1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ebbook.nist.gov/cgi/cbook.cgi?ID=C7732185&amp;Mask=4&amp;Type=ANTOINE&amp;Plot=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true" hidden="false" outlineLevel="0" max="1" min="1" style="1" width="22.51"/>
    <col collapsed="false" customWidth="false" hidden="false" outlineLevel="0" max="3" min="2" style="1" width="11.52"/>
    <col collapsed="false" customWidth="true" hidden="false" outlineLevel="0" max="4" min="4" style="1" width="18.61"/>
    <col collapsed="false" customWidth="true" hidden="false" outlineLevel="0" max="5" min="5" style="1" width="18.2"/>
    <col collapsed="false" customWidth="false" hidden="false" outlineLevel="0" max="10" min="6" style="1" width="11.52"/>
    <col collapsed="false" customWidth="true" hidden="false" outlineLevel="0" max="11" min="11" style="1" width="14.31"/>
    <col collapsed="false" customWidth="false" hidden="false" outlineLevel="0" max="1025" min="12" style="1" width="11.52"/>
  </cols>
  <sheetData>
    <row r="1" customFormat="false" ht="12.8" hidden="false" customHeight="false" outlineLevel="0" collapsed="false">
      <c r="A1" s="2" t="s">
        <v>0</v>
      </c>
      <c r="B1" s="3" t="n">
        <v>298</v>
      </c>
      <c r="D1" s="4" t="s">
        <v>1</v>
      </c>
      <c r="E1" s="5"/>
      <c r="F1" s="5"/>
      <c r="G1" s="5"/>
      <c r="H1" s="5"/>
      <c r="I1" s="5"/>
      <c r="AMJ1" s="0"/>
    </row>
    <row r="2" customFormat="false" ht="12.8" hidden="false" customHeight="false" outlineLevel="0" collapsed="false"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AMJ2" s="0"/>
    </row>
    <row r="3" customFormat="false" ht="46.25" hidden="false" customHeight="false" outlineLevel="0" collapsed="false">
      <c r="A3" s="7" t="s">
        <v>8</v>
      </c>
      <c r="B3" s="5"/>
      <c r="D3" s="8" t="s">
        <v>9</v>
      </c>
      <c r="E3" s="8" t="n">
        <v>4.6543</v>
      </c>
      <c r="F3" s="8" t="n">
        <v>1435.264</v>
      </c>
      <c r="G3" s="8" t="n">
        <v>-64.848</v>
      </c>
      <c r="H3" s="9" t="s">
        <v>10</v>
      </c>
      <c r="I3" s="8" t="s">
        <v>11</v>
      </c>
      <c r="AMJ3" s="0"/>
    </row>
    <row r="4" customFormat="false" ht="12.8" hidden="false" customHeight="false" outlineLevel="0" collapsed="false">
      <c r="A4" s="2" t="s">
        <v>12</v>
      </c>
      <c r="B4" s="8" t="n">
        <f aca="false">0.0000831446261815324*10^30</f>
        <v>8.31446261815324E+025</v>
      </c>
      <c r="AMJ4" s="0"/>
    </row>
    <row r="5" customFormat="false" ht="12.8" hidden="false" customHeight="false" outlineLevel="0" collapsed="false">
      <c r="A5" s="2" t="s">
        <v>13</v>
      </c>
      <c r="B5" s="10" t="n">
        <v>0.018</v>
      </c>
      <c r="AMJ5" s="0"/>
    </row>
    <row r="6" customFormat="false" ht="35.05" hidden="false" customHeight="false" outlineLevel="0" collapsed="false">
      <c r="A6" s="2" t="s">
        <v>14</v>
      </c>
      <c r="B6" s="10" t="n">
        <f aca="false">998/(10^(30))</f>
        <v>9.98E-028</v>
      </c>
      <c r="J6" s="1" t="s">
        <v>15</v>
      </c>
      <c r="AMJ6" s="0"/>
    </row>
    <row r="7" customFormat="false" ht="35.05" hidden="false" customHeight="false" outlineLevel="0" collapsed="false">
      <c r="A7" s="0"/>
      <c r="B7" s="0"/>
      <c r="D7" s="11" t="s">
        <v>16</v>
      </c>
      <c r="E7" s="11" t="s">
        <v>17</v>
      </c>
      <c r="F7" s="11" t="s">
        <v>18</v>
      </c>
      <c r="G7" s="11" t="s">
        <v>19</v>
      </c>
      <c r="H7" s="12"/>
      <c r="I7" s="13" t="s">
        <v>20</v>
      </c>
      <c r="J7" s="2" t="s">
        <v>21</v>
      </c>
      <c r="K7" s="2" t="s">
        <v>22</v>
      </c>
      <c r="L7" s="2" t="s">
        <v>23</v>
      </c>
    </row>
    <row r="8" customFormat="false" ht="12.8" hidden="false" customHeight="false" outlineLevel="0" collapsed="false">
      <c r="A8" s="7" t="s">
        <v>24</v>
      </c>
      <c r="B8" s="5"/>
      <c r="D8" s="10" t="n">
        <v>0.005</v>
      </c>
      <c r="E8" s="10" t="n">
        <f aca="false">$B$10*D8</f>
        <v>0.000157526835982985</v>
      </c>
      <c r="F8" s="14" t="n">
        <v>0.000157526835982985</v>
      </c>
      <c r="G8" s="10" t="n">
        <f aca="false">$B$5*F8/$B$1/$B$4*10^30</f>
        <v>0.000114439672426125</v>
      </c>
      <c r="H8" s="12"/>
      <c r="I8" s="3" t="n">
        <v>60</v>
      </c>
      <c r="J8" s="15" t="n">
        <f aca="false">6.022*10^23/$B$4*E8*(I8)^3/$B$1</f>
        <v>0.000826986848820147</v>
      </c>
      <c r="K8" s="15" t="n">
        <f aca="false">I8^3*$B$6/$B$5*6.022*10^23</f>
        <v>7211.9472</v>
      </c>
      <c r="L8" s="16" t="s">
        <v>25</v>
      </c>
    </row>
    <row r="9" customFormat="false" ht="12.8" hidden="false" customHeight="false" outlineLevel="0" collapsed="false">
      <c r="A9" s="2" t="s">
        <v>26</v>
      </c>
      <c r="B9" s="10" t="n">
        <f aca="false">$B$5*$B$10/$B$1/$B$4</f>
        <v>2.28879344852249E-032</v>
      </c>
      <c r="D9" s="10" t="n">
        <v>0.01</v>
      </c>
      <c r="E9" s="10" t="n">
        <f aca="false">$B$10*D9</f>
        <v>0.00031505367196597</v>
      </c>
      <c r="F9" s="14" t="n">
        <v>0.00031505367196597</v>
      </c>
      <c r="G9" s="10" t="n">
        <f aca="false">$B$5*F9/$B$1/$B$4*10^30</f>
        <v>0.000228879344852249</v>
      </c>
      <c r="H9" s="12"/>
      <c r="I9" s="3" t="n">
        <v>60</v>
      </c>
      <c r="J9" s="15" t="n">
        <f aca="false">6.022*10^23/$B$4*E9*(I9)^3/$B$1</f>
        <v>0.00165397369764029</v>
      </c>
      <c r="K9" s="15" t="n">
        <f aca="false">I9^3*$B$6/$B$5*6.022*10^23</f>
        <v>7211.9472</v>
      </c>
      <c r="L9" s="16" t="s">
        <v>25</v>
      </c>
    </row>
    <row r="10" customFormat="false" ht="12.8" hidden="false" customHeight="false" outlineLevel="0" collapsed="false">
      <c r="A10" s="17" t="s">
        <v>27</v>
      </c>
      <c r="B10" s="10" t="n">
        <f aca="false">10^(E3-F3/($B$1+G3))</f>
        <v>0.031505367196597</v>
      </c>
      <c r="D10" s="10" t="n">
        <v>0.05</v>
      </c>
      <c r="E10" s="10" t="n">
        <f aca="false">$B$10*D10</f>
        <v>0.00157526835982985</v>
      </c>
      <c r="F10" s="14" t="n">
        <v>0.00157526835982985</v>
      </c>
      <c r="G10" s="10" t="n">
        <f aca="false">$B$5*F10/$B$1/$B$4*10^30</f>
        <v>0.00114439672426125</v>
      </c>
      <c r="H10" s="12"/>
      <c r="I10" s="3" t="n">
        <v>60</v>
      </c>
      <c r="J10" s="15" t="n">
        <f aca="false">6.022*10^23/$B$4*E10*(I10)^3/$B$1</f>
        <v>0.00826986848820147</v>
      </c>
      <c r="K10" s="15" t="n">
        <f aca="false">I10^3*$B$6/$B$5*6.022*10^23</f>
        <v>7211.9472</v>
      </c>
      <c r="L10" s="16" t="s">
        <v>25</v>
      </c>
    </row>
    <row r="11" customFormat="false" ht="12.8" hidden="false" customHeight="false" outlineLevel="0" collapsed="false">
      <c r="D11" s="10" t="n">
        <v>0.1</v>
      </c>
      <c r="E11" s="10" t="n">
        <f aca="false">$B$10*D11</f>
        <v>0.0031505367196597</v>
      </c>
      <c r="F11" s="14" t="n">
        <v>0.0031505367196597</v>
      </c>
      <c r="G11" s="10" t="n">
        <f aca="false">$B$5*F11/$B$1/$B$4*10^30</f>
        <v>0.00228879344852249</v>
      </c>
      <c r="H11" s="12"/>
      <c r="I11" s="3" t="n">
        <v>60</v>
      </c>
      <c r="J11" s="15" t="n">
        <f aca="false">6.022*10^23/$B$4*E11*(I11)^3/$B$1</f>
        <v>0.0165397369764029</v>
      </c>
      <c r="K11" s="15" t="n">
        <f aca="false">I11^3*$B$6/$B$5*6.022*10^23</f>
        <v>7211.9472</v>
      </c>
      <c r="L11" s="16" t="s">
        <v>25</v>
      </c>
    </row>
    <row r="12" customFormat="false" ht="12.8" hidden="false" customHeight="false" outlineLevel="0" collapsed="false">
      <c r="B12" s="0"/>
      <c r="D12" s="10" t="n">
        <v>0.25</v>
      </c>
      <c r="E12" s="10" t="n">
        <f aca="false">$B$10*D12</f>
        <v>0.00787634179914925</v>
      </c>
      <c r="F12" s="14" t="n">
        <v>0.00787634179914925</v>
      </c>
      <c r="G12" s="10" t="n">
        <f aca="false">$B$5*F12/$B$1/$B$4*10^30</f>
        <v>0.00572198362130623</v>
      </c>
      <c r="H12" s="12"/>
      <c r="I12" s="3" t="n">
        <v>60</v>
      </c>
      <c r="J12" s="15" t="n">
        <f aca="false">6.022*10^23/$B$4*E12*(I12)^3/$B$1</f>
        <v>0.0413493424410073</v>
      </c>
      <c r="K12" s="15" t="n">
        <f aca="false">I12^3*$B$6/$B$5*6.022*10^23</f>
        <v>7211.9472</v>
      </c>
      <c r="L12" s="16" t="s">
        <v>25</v>
      </c>
    </row>
    <row r="13" customFormat="false" ht="12.8" hidden="false" customHeight="false" outlineLevel="0" collapsed="false">
      <c r="D13" s="10" t="n">
        <v>0.5</v>
      </c>
      <c r="E13" s="10" t="n">
        <f aca="false">$B$10*D13</f>
        <v>0.0157526835982985</v>
      </c>
      <c r="F13" s="14" t="n">
        <v>0.0157526835982985</v>
      </c>
      <c r="G13" s="10" t="n">
        <f aca="false">$B$5*F13/$B$1/$B$4*10^30</f>
        <v>0.0114439672426125</v>
      </c>
      <c r="H13" s="12"/>
      <c r="I13" s="3" t="n">
        <v>60</v>
      </c>
      <c r="J13" s="15" t="n">
        <f aca="false">6.022*10^23/$B$4*E13*(I13)^3/$B$1</f>
        <v>0.0826986848820147</v>
      </c>
      <c r="K13" s="15" t="n">
        <f aca="false">I13^3*$B$6/$B$5*6.022*10^23</f>
        <v>7211.9472</v>
      </c>
      <c r="L13" s="16" t="s">
        <v>25</v>
      </c>
    </row>
    <row r="14" customFormat="false" ht="12.8" hidden="false" customHeight="false" outlineLevel="0" collapsed="false">
      <c r="D14" s="10" t="n">
        <v>1</v>
      </c>
      <c r="E14" s="10" t="n">
        <f aca="false">$B$10*D14</f>
        <v>0.031505367196597</v>
      </c>
      <c r="F14" s="14" t="n">
        <v>0.031505367196597</v>
      </c>
      <c r="G14" s="10" t="n">
        <f aca="false">$B$5*F14/$B$1/$B$4*10^30</f>
        <v>0.0228879344852249</v>
      </c>
      <c r="H14" s="12"/>
      <c r="I14" s="3" t="n">
        <v>60</v>
      </c>
      <c r="J14" s="15" t="n">
        <f aca="false">6.022*10^23/$B$4*E14*(I14)^3/$B$1</f>
        <v>0.165397369764029</v>
      </c>
      <c r="K14" s="15" t="n">
        <f aca="false">I14^3*$B$6/$B$5*6.022*10^23</f>
        <v>7211.9472</v>
      </c>
      <c r="L14" s="16" t="s">
        <v>25</v>
      </c>
    </row>
    <row r="15" customFormat="false" ht="12.8" hidden="false" customHeight="false" outlineLevel="0" collapsed="false">
      <c r="D15" s="10" t="n">
        <v>2</v>
      </c>
      <c r="E15" s="10" t="n">
        <f aca="false">$B$10*D15</f>
        <v>0.063010734393194</v>
      </c>
      <c r="F15" s="14" t="n">
        <v>0.063010734393194</v>
      </c>
      <c r="G15" s="10" t="n">
        <f aca="false">$B$5*F15/$B$1/$B$4*10^30</f>
        <v>0.0457758689704498</v>
      </c>
      <c r="H15" s="12"/>
      <c r="I15" s="3" t="n">
        <v>60</v>
      </c>
      <c r="J15" s="15" t="n">
        <f aca="false">6.022*10^23/$B$4*E15*(I15)^3/$B$1</f>
        <v>0.330794739528059</v>
      </c>
      <c r="K15" s="15" t="n">
        <f aca="false">I15^3*$B$6/$B$5*6.022*10^23</f>
        <v>7211.9472</v>
      </c>
      <c r="L15" s="16" t="s">
        <v>25</v>
      </c>
    </row>
    <row r="16" customFormat="false" ht="12.8" hidden="false" customHeight="false" outlineLevel="0" collapsed="false">
      <c r="D16" s="10" t="n">
        <v>3</v>
      </c>
      <c r="E16" s="10" t="n">
        <f aca="false">$B$10*D16</f>
        <v>0.094516101589791</v>
      </c>
      <c r="F16" s="14" t="n">
        <v>0.094516101589791</v>
      </c>
      <c r="G16" s="10" t="n">
        <f aca="false">$B$5*F16/$B$1/$B$4*10^30</f>
        <v>0.0686638034556748</v>
      </c>
      <c r="H16" s="12"/>
      <c r="I16" s="3" t="n">
        <v>60</v>
      </c>
      <c r="J16" s="15" t="n">
        <f aca="false">6.022*10^23/$B$4*E16*(I16)^3/$B$1</f>
        <v>0.496192109292088</v>
      </c>
      <c r="K16" s="15" t="n">
        <f aca="false">I16^3*$B$6/$B$5*6.022*10^23</f>
        <v>7211.9472</v>
      </c>
      <c r="L16" s="16" t="s">
        <v>28</v>
      </c>
    </row>
    <row r="17" customFormat="false" ht="12.8" hidden="false" customHeight="false" outlineLevel="0" collapsed="false">
      <c r="D17" s="10" t="n">
        <v>4</v>
      </c>
      <c r="E17" s="10" t="n">
        <f aca="false">$B$10*D17</f>
        <v>0.126021468786388</v>
      </c>
      <c r="F17" s="14" t="n">
        <v>0.126021468786388</v>
      </c>
      <c r="G17" s="10" t="n">
        <f aca="false">$B$5*F17/$B$1/$B$4*10^30</f>
        <v>0.0915517379408997</v>
      </c>
      <c r="H17" s="12"/>
      <c r="I17" s="3" t="n">
        <v>25</v>
      </c>
      <c r="J17" s="15" t="n">
        <f aca="false">6.022*10^23/$B$4*E17*(I17)^3/$B$1</f>
        <v>0.0478580352326474</v>
      </c>
      <c r="K17" s="15" t="n">
        <f aca="false">I17^3*$B$6/$B$5*6.022*10^23</f>
        <v>521.697569444444</v>
      </c>
      <c r="L17" s="16" t="s">
        <v>28</v>
      </c>
    </row>
    <row r="18" customFormat="false" ht="12.8" hidden="false" customHeight="false" outlineLevel="0" collapsed="false">
      <c r="D18" s="10" t="n">
        <v>5</v>
      </c>
      <c r="E18" s="10" t="n">
        <f aca="false">$B$10*D18</f>
        <v>0.157526835982985</v>
      </c>
      <c r="F18" s="14" t="n">
        <v>0.157526835982985</v>
      </c>
      <c r="G18" s="10" t="n">
        <f aca="false">$B$5*F18/$B$1/$B$4*10^30</f>
        <v>0.114439672426125</v>
      </c>
      <c r="H18" s="12"/>
      <c r="I18" s="3" t="n">
        <v>25</v>
      </c>
      <c r="J18" s="15" t="n">
        <f aca="false">6.022*10^23/$B$4*E18*(I18)^3/$B$1</f>
        <v>0.0598225440408092</v>
      </c>
      <c r="K18" s="15" t="n">
        <f aca="false">I18^3*$B$6/$B$5*6.022*10^23</f>
        <v>521.697569444444</v>
      </c>
      <c r="L18" s="16" t="s">
        <v>28</v>
      </c>
    </row>
    <row r="19" customFormat="false" ht="12.8" hidden="false" customHeight="false" outlineLevel="0" collapsed="false">
      <c r="D19" s="10" t="n">
        <v>10</v>
      </c>
      <c r="E19" s="10" t="n">
        <f aca="false">$B$10*D19</f>
        <v>0.31505367196597</v>
      </c>
      <c r="F19" s="14" t="n">
        <v>0.31505367196597</v>
      </c>
      <c r="G19" s="10" t="n">
        <f aca="false">$B$5*F19/$B$1/$B$4*10^30</f>
        <v>0.228879344852249</v>
      </c>
      <c r="H19" s="12"/>
      <c r="I19" s="3" t="n">
        <v>25</v>
      </c>
      <c r="J19" s="15" t="n">
        <f aca="false">6.022*10^23/$B$4*E19*(I19)^3/$B$1</f>
        <v>0.119645088081618</v>
      </c>
      <c r="K19" s="15" t="n">
        <f aca="false">I19^3*$B$6/$B$5*6.022*10^23</f>
        <v>521.697569444444</v>
      </c>
      <c r="L19" s="16" t="s">
        <v>28</v>
      </c>
    </row>
    <row r="21" customFormat="false" ht="12.8" hidden="false" customHeight="false" outlineLevel="0" collapsed="false">
      <c r="I21" s="1" t="n">
        <f aca="false">50^3/30^3</f>
        <v>4.62962962962963</v>
      </c>
    </row>
  </sheetData>
  <hyperlinks>
    <hyperlink ref="H3" r:id="rId1" location="ref-4" display="Stull, 1947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2020-06-28T19:30:23Z</dcterms:created>
  <dc:creator/>
  <dc:description/>
  <dc:language>en-US</dc:language>
  <cp:lastModifiedBy/>
  <dcterms:modified xsi:type="dcterms:W3CDTF">2020-07-02T13:16:43Z</dcterms:modified>
  <cp:revision>31</cp:revision>
  <dc:subject/>
  <dc:title/>
</cp:coreProperties>
</file>