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LEJ INSURANCE AGENCY\CLIENTS DOCS\VAELL\"/>
    </mc:Choice>
  </mc:AlternateContent>
  <xr:revisionPtr revIDLastSave="0" documentId="13_ncr:1_{9EA9DAC8-0BDC-4502-8638-DA66CD97EEEA}" xr6:coauthVersionLast="47" xr6:coauthVersionMax="47" xr10:uidLastSave="{00000000-0000-0000-0000-000000000000}"/>
  <bookViews>
    <workbookView xWindow="-120" yWindow="-120" windowWidth="20730" windowHeight="11040" xr2:uid="{763756D7-DD18-4F15-945C-BC5908590CD9}"/>
  </bookViews>
  <sheets>
    <sheet name="Appraisal" sheetId="1" r:id="rId1"/>
    <sheet name="Appraisal 202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1" l="1"/>
  <c r="M30" i="1"/>
  <c r="M28" i="1"/>
  <c r="L30" i="1"/>
  <c r="L28" i="1"/>
  <c r="K30" i="1"/>
  <c r="K28" i="1"/>
  <c r="L27" i="1"/>
  <c r="K27" i="1"/>
  <c r="K24" i="1"/>
  <c r="K25" i="1"/>
  <c r="K23" i="1"/>
  <c r="B7" i="1" l="1"/>
  <c r="K9" i="1"/>
  <c r="K10" i="1"/>
  <c r="K12" i="1"/>
  <c r="K13" i="1"/>
  <c r="K15" i="1"/>
  <c r="K16" i="1"/>
  <c r="K17" i="1"/>
  <c r="K18" i="1"/>
  <c r="K19" i="1"/>
  <c r="K20" i="1"/>
  <c r="K21" i="1"/>
  <c r="K22" i="1"/>
  <c r="K8" i="1"/>
  <c r="I14" i="2" l="1"/>
  <c r="I11" i="2"/>
  <c r="B7" i="2"/>
  <c r="I11" i="1"/>
  <c r="K11" i="1" s="1"/>
  <c r="I14" i="1"/>
  <c r="K14" i="1" s="1"/>
</calcChain>
</file>

<file path=xl/sharedStrings.xml><?xml version="1.0" encoding="utf-8"?>
<sst xmlns="http://schemas.openxmlformats.org/spreadsheetml/2006/main" count="142" uniqueCount="57">
  <si>
    <t>S/N</t>
  </si>
  <si>
    <t xml:space="preserve">Make </t>
  </si>
  <si>
    <t>Body Type</t>
  </si>
  <si>
    <t>Pax</t>
  </si>
  <si>
    <t>Year</t>
  </si>
  <si>
    <t>YOFR</t>
  </si>
  <si>
    <t>CC</t>
  </si>
  <si>
    <t>Panafrican Equipment (T) Limited</t>
  </si>
  <si>
    <t>T 657 DHJ</t>
  </si>
  <si>
    <t>Komatsu</t>
  </si>
  <si>
    <t>Excavator</t>
  </si>
  <si>
    <t>T 868 DHH</t>
  </si>
  <si>
    <t>Wheel Loader</t>
  </si>
  <si>
    <t>T 872 DHH</t>
  </si>
  <si>
    <t>Bulldozer</t>
  </si>
  <si>
    <t>T 874 DHH</t>
  </si>
  <si>
    <t>T 876 DHH</t>
  </si>
  <si>
    <t>Dump Truck</t>
  </si>
  <si>
    <t>T 879 DHH</t>
  </si>
  <si>
    <t>T 566 DMG</t>
  </si>
  <si>
    <t>T 595 DMG</t>
  </si>
  <si>
    <t>T 638 DMG</t>
  </si>
  <si>
    <t>Motor Grader</t>
  </si>
  <si>
    <t>T 479 DMG</t>
  </si>
  <si>
    <t>T 581 DMG</t>
  </si>
  <si>
    <t>T 537 DMG</t>
  </si>
  <si>
    <t>T 833 DMG</t>
  </si>
  <si>
    <t>T 787 DMP</t>
  </si>
  <si>
    <t>T 548 DMP</t>
  </si>
  <si>
    <t>Bull Dozer</t>
  </si>
  <si>
    <t>COMMERCIAL VEHICLES:</t>
  </si>
  <si>
    <t>PO Box 40575 Dsm</t>
  </si>
  <si>
    <t xml:space="preserve">Year: </t>
  </si>
  <si>
    <t>2022/2023</t>
  </si>
  <si>
    <t>Name of Insured:</t>
  </si>
  <si>
    <t>Address:</t>
  </si>
  <si>
    <t>Comments</t>
  </si>
  <si>
    <t>Appraised Value in TZs</t>
  </si>
  <si>
    <t>Replacement Value in TZS</t>
  </si>
  <si>
    <t xml:space="preserve">Capacity larger </t>
  </si>
  <si>
    <t>Body changed to Water Bozer</t>
  </si>
  <si>
    <t>Parts Only (Machine dismatled)</t>
  </si>
  <si>
    <t>Parts only (Machine dismantled)</t>
  </si>
  <si>
    <t>Rate</t>
  </si>
  <si>
    <t>VAT 18%</t>
  </si>
  <si>
    <t>Gross Premium</t>
  </si>
  <si>
    <t>Total Payable</t>
  </si>
  <si>
    <t>Premium TZS</t>
  </si>
  <si>
    <t>Third Party Only TZS</t>
  </si>
  <si>
    <t>Panafrican Equipment (T) Limited/Vehicle &amp; Equipment Leasing T Ltd</t>
  </si>
  <si>
    <t>PO Box 763 Dsm</t>
  </si>
  <si>
    <t>MUPTZ1001</t>
  </si>
  <si>
    <t>MUPTZ1003</t>
  </si>
  <si>
    <t>WATER TANK</t>
  </si>
  <si>
    <t>MUPTZ1002</t>
  </si>
  <si>
    <t>ARTICULATED TRUCK</t>
  </si>
  <si>
    <t>HM300-2R(TRUCK MINUS TRAY)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</si>
</sst>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i/>
      <sz val="10"/>
      <color theme="1"/>
      <name val="Century Gothic"/>
      <family val="2"/>
    </font>
    <font>
      <sz val="1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5" fontId="2" fillId="0" borderId="1" xfId="1" applyNumberFormat="1" applyFont="1" applyFill="1" applyBorder="1"/>
    <xf numFmtId="165" fontId="3" fillId="2" borderId="1" xfId="1" applyNumberFormat="1" applyFont="1" applyFill="1" applyBorder="1"/>
    <xf numFmtId="165" fontId="2" fillId="0" borderId="0" xfId="1" applyNumberFormat="1" applyFont="1" applyFill="1"/>
    <xf numFmtId="0" fontId="3" fillId="2" borderId="1" xfId="0" applyFont="1" applyFill="1" applyBorder="1"/>
    <xf numFmtId="0" fontId="5" fillId="0" borderId="1" xfId="0" applyFont="1" applyBorder="1"/>
    <xf numFmtId="10" fontId="2" fillId="0" borderId="1" xfId="0" applyNumberFormat="1" applyFont="1" applyBorder="1"/>
    <xf numFmtId="43" fontId="2" fillId="0" borderId="1" xfId="0" applyNumberFormat="1" applyFont="1" applyBorder="1"/>
    <xf numFmtId="164" fontId="2" fillId="0" borderId="1" xfId="1" applyFont="1" applyBorder="1"/>
    <xf numFmtId="164" fontId="2" fillId="0" borderId="1" xfId="0" applyNumberFormat="1" applyFont="1" applyBorder="1"/>
    <xf numFmtId="9" fontId="2" fillId="0" borderId="0" xfId="0" applyNumberFormat="1" applyFont="1"/>
    <xf numFmtId="43" fontId="2" fillId="0" borderId="0" xfId="0" applyNumberFormat="1" applyFont="1"/>
    <xf numFmtId="0" fontId="6" fillId="0" borderId="2" xfId="0" applyFont="1" applyBorder="1"/>
    <xf numFmtId="0" fontId="6" fillId="0" borderId="3" xfId="0" applyFont="1" applyBorder="1"/>
    <xf numFmtId="0" fontId="2" fillId="0" borderId="4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FB93-A46C-4BA2-86C4-0658509334B4}">
  <dimension ref="A2:O30"/>
  <sheetViews>
    <sheetView tabSelected="1" zoomScale="98" zoomScaleNormal="98" workbookViewId="0">
      <pane ySplit="6" topLeftCell="A7" activePane="bottomLeft" state="frozen"/>
      <selection pane="bottomLeft" activeCell="M38" sqref="M38"/>
    </sheetView>
  </sheetViews>
  <sheetFormatPr defaultColWidth="8.85546875" defaultRowHeight="13.5" x14ac:dyDescent="0.25"/>
  <cols>
    <col min="1" max="1" width="4.28515625" style="1" customWidth="1"/>
    <col min="2" max="2" width="16.28515625" style="1" bestFit="1" customWidth="1"/>
    <col min="3" max="3" width="15.42578125" style="1" bestFit="1" customWidth="1"/>
    <col min="4" max="4" width="14.140625" style="1" bestFit="1" customWidth="1"/>
    <col min="5" max="5" width="6" style="1" bestFit="1" customWidth="1"/>
    <col min="6" max="6" width="20.7109375" style="1" customWidth="1"/>
    <col min="7" max="7" width="5.28515625" style="1" bestFit="1" customWidth="1"/>
    <col min="8" max="8" width="7" style="1" bestFit="1" customWidth="1"/>
    <col min="9" max="9" width="23.5703125" style="6" bestFit="1" customWidth="1"/>
    <col min="10" max="10" width="16.140625" style="1" customWidth="1"/>
    <col min="11" max="11" width="15.85546875" style="1" customWidth="1"/>
    <col min="12" max="12" width="21.140625" style="1" customWidth="1"/>
    <col min="13" max="13" width="15.85546875" style="1" customWidth="1"/>
    <col min="14" max="14" width="8.85546875" style="1"/>
    <col min="15" max="15" width="13.42578125" style="1" bestFit="1" customWidth="1"/>
    <col min="16" max="16384" width="8.85546875" style="1"/>
  </cols>
  <sheetData>
    <row r="2" spans="1:12" ht="13.15" x14ac:dyDescent="0.25">
      <c r="B2" s="2" t="s">
        <v>34</v>
      </c>
      <c r="C2" s="2" t="s">
        <v>49</v>
      </c>
      <c r="D2" s="2"/>
      <c r="E2" s="2"/>
    </row>
    <row r="3" spans="1:12" ht="13.15" x14ac:dyDescent="0.25">
      <c r="B3" s="2" t="s">
        <v>35</v>
      </c>
      <c r="C3" s="2" t="s">
        <v>50</v>
      </c>
      <c r="D3" s="2"/>
      <c r="E3" s="2"/>
    </row>
    <row r="4" spans="1:12" ht="13.15" x14ac:dyDescent="0.25">
      <c r="B4" s="2" t="s">
        <v>32</v>
      </c>
      <c r="C4" s="2" t="s">
        <v>33</v>
      </c>
      <c r="D4" s="2"/>
      <c r="E4" s="2"/>
    </row>
    <row r="6" spans="1:12" x14ac:dyDescent="0.25">
      <c r="A6" s="2" t="s">
        <v>30</v>
      </c>
    </row>
    <row r="7" spans="1:12" s="2" customFormat="1" ht="21" customHeight="1" x14ac:dyDescent="0.2">
      <c r="A7" s="7" t="s">
        <v>0</v>
      </c>
      <c r="B7" s="7">
        <f>+ID4</f>
        <v>0</v>
      </c>
      <c r="C7" s="7" t="s">
        <v>1</v>
      </c>
      <c r="D7" s="7" t="s">
        <v>2</v>
      </c>
      <c r="E7" s="7" t="s">
        <v>6</v>
      </c>
      <c r="F7" s="7" t="s">
        <v>3</v>
      </c>
      <c r="G7" s="7" t="s">
        <v>4</v>
      </c>
      <c r="H7" s="7" t="s">
        <v>5</v>
      </c>
      <c r="I7" s="5" t="s">
        <v>37</v>
      </c>
      <c r="J7" s="5" t="s">
        <v>43</v>
      </c>
      <c r="K7" s="5" t="s">
        <v>47</v>
      </c>
      <c r="L7" s="5" t="s">
        <v>48</v>
      </c>
    </row>
    <row r="8" spans="1:12" x14ac:dyDescent="0.25">
      <c r="A8" s="3">
        <v>1</v>
      </c>
      <c r="B8" s="3" t="s">
        <v>8</v>
      </c>
      <c r="C8" s="3" t="s">
        <v>9</v>
      </c>
      <c r="D8" s="3" t="s">
        <v>10</v>
      </c>
      <c r="E8" s="3">
        <v>487</v>
      </c>
      <c r="F8" s="3"/>
      <c r="G8" s="3">
        <v>2015</v>
      </c>
      <c r="H8" s="3">
        <v>2016</v>
      </c>
      <c r="I8" s="4">
        <v>468838099.92239994</v>
      </c>
      <c r="J8" s="9">
        <v>6.0000000000000001E-3</v>
      </c>
      <c r="K8" s="10">
        <f>I8*J8</f>
        <v>2813028.5995343998</v>
      </c>
      <c r="L8" s="11">
        <v>100000</v>
      </c>
    </row>
    <row r="9" spans="1:12" x14ac:dyDescent="0.25">
      <c r="A9" s="3">
        <v>2</v>
      </c>
      <c r="B9" s="3" t="s">
        <v>26</v>
      </c>
      <c r="C9" s="3" t="s">
        <v>9</v>
      </c>
      <c r="D9" s="3" t="s">
        <v>10</v>
      </c>
      <c r="E9" s="3">
        <v>8270</v>
      </c>
      <c r="F9" s="3"/>
      <c r="G9" s="3">
        <v>2015</v>
      </c>
      <c r="H9" s="3">
        <v>2018</v>
      </c>
      <c r="I9" s="4">
        <v>243630388.04363996</v>
      </c>
      <c r="J9" s="9">
        <v>6.0000000000000001E-3</v>
      </c>
      <c r="K9" s="10">
        <f t="shared" ref="K9:K25" si="0">I9*J9</f>
        <v>1461782.3282618397</v>
      </c>
      <c r="L9" s="11">
        <v>100000</v>
      </c>
    </row>
    <row r="10" spans="1:12" x14ac:dyDescent="0.25">
      <c r="A10" s="3">
        <v>3</v>
      </c>
      <c r="B10" s="3" t="s">
        <v>13</v>
      </c>
      <c r="C10" s="3" t="s">
        <v>9</v>
      </c>
      <c r="D10" s="3" t="s">
        <v>14</v>
      </c>
      <c r="E10" s="3">
        <v>354</v>
      </c>
      <c r="F10" s="3"/>
      <c r="G10" s="3">
        <v>2015</v>
      </c>
      <c r="H10" s="3">
        <v>2016</v>
      </c>
      <c r="I10" s="4">
        <v>470542798.29000002</v>
      </c>
      <c r="J10" s="9">
        <v>6.0000000000000001E-3</v>
      </c>
      <c r="K10" s="10">
        <f t="shared" si="0"/>
        <v>2823256.7897400004</v>
      </c>
      <c r="L10" s="11">
        <v>100000</v>
      </c>
    </row>
    <row r="11" spans="1:12" x14ac:dyDescent="0.25">
      <c r="A11" s="3">
        <v>4</v>
      </c>
      <c r="B11" s="3" t="s">
        <v>16</v>
      </c>
      <c r="C11" s="3" t="s">
        <v>9</v>
      </c>
      <c r="D11" s="3" t="s">
        <v>17</v>
      </c>
      <c r="E11" s="3">
        <v>448</v>
      </c>
      <c r="F11" s="3"/>
      <c r="G11" s="3">
        <v>2015</v>
      </c>
      <c r="H11" s="3">
        <v>2016</v>
      </c>
      <c r="I11" s="4">
        <f>311265489.546737/2</f>
        <v>155632744.77336851</v>
      </c>
      <c r="J11" s="9">
        <v>6.0000000000000001E-3</v>
      </c>
      <c r="K11" s="10">
        <f t="shared" si="0"/>
        <v>933796.46864021104</v>
      </c>
      <c r="L11" s="11">
        <v>100000</v>
      </c>
    </row>
    <row r="12" spans="1:12" x14ac:dyDescent="0.25">
      <c r="A12" s="3">
        <v>5</v>
      </c>
      <c r="B12" s="3" t="s">
        <v>18</v>
      </c>
      <c r="C12" s="3" t="s">
        <v>9</v>
      </c>
      <c r="D12" s="3" t="s">
        <v>17</v>
      </c>
      <c r="E12" s="3">
        <v>448</v>
      </c>
      <c r="F12" s="3"/>
      <c r="G12" s="3">
        <v>2015</v>
      </c>
      <c r="H12" s="3">
        <v>2016</v>
      </c>
      <c r="I12" s="4">
        <v>311265489.54673654</v>
      </c>
      <c r="J12" s="9">
        <v>6.0000000000000001E-3</v>
      </c>
      <c r="K12" s="10">
        <f t="shared" si="0"/>
        <v>1867592.9372804193</v>
      </c>
      <c r="L12" s="11">
        <v>100000</v>
      </c>
    </row>
    <row r="13" spans="1:12" x14ac:dyDescent="0.25">
      <c r="A13" s="3">
        <v>6</v>
      </c>
      <c r="B13" s="3" t="s">
        <v>11</v>
      </c>
      <c r="C13" s="3" t="s">
        <v>9</v>
      </c>
      <c r="D13" s="3" t="s">
        <v>12</v>
      </c>
      <c r="E13" s="3">
        <v>527</v>
      </c>
      <c r="F13" s="3"/>
      <c r="G13" s="3">
        <v>2015</v>
      </c>
      <c r="H13" s="3">
        <v>2016</v>
      </c>
      <c r="I13" s="4">
        <v>965369918.47041011</v>
      </c>
      <c r="J13" s="9">
        <v>6.0000000000000001E-3</v>
      </c>
      <c r="K13" s="10">
        <f t="shared" si="0"/>
        <v>5792219.510822461</v>
      </c>
      <c r="L13" s="11">
        <v>100000</v>
      </c>
    </row>
    <row r="14" spans="1:12" x14ac:dyDescent="0.25">
      <c r="A14" s="3">
        <v>7</v>
      </c>
      <c r="B14" s="3" t="s">
        <v>15</v>
      </c>
      <c r="C14" s="3" t="s">
        <v>9</v>
      </c>
      <c r="D14" s="3" t="s">
        <v>12</v>
      </c>
      <c r="E14" s="3">
        <v>187</v>
      </c>
      <c r="F14" s="3"/>
      <c r="G14" s="3">
        <v>2015</v>
      </c>
      <c r="H14" s="3">
        <v>2016</v>
      </c>
      <c r="I14" s="4">
        <f>276726487.89132/2</f>
        <v>138363243.94566</v>
      </c>
      <c r="J14" s="9">
        <v>6.0000000000000001E-3</v>
      </c>
      <c r="K14" s="10">
        <f t="shared" si="0"/>
        <v>830179.46367395995</v>
      </c>
      <c r="L14" s="11">
        <v>100000</v>
      </c>
    </row>
    <row r="15" spans="1:12" x14ac:dyDescent="0.25">
      <c r="A15" s="3">
        <v>8</v>
      </c>
      <c r="B15" s="3" t="s">
        <v>19</v>
      </c>
      <c r="C15" s="3" t="s">
        <v>9</v>
      </c>
      <c r="D15" s="3" t="s">
        <v>12</v>
      </c>
      <c r="E15" s="3">
        <v>8270</v>
      </c>
      <c r="F15" s="3"/>
      <c r="G15" s="3">
        <v>2016</v>
      </c>
      <c r="H15" s="3">
        <v>2018</v>
      </c>
      <c r="I15" s="4">
        <v>335355017.39999998</v>
      </c>
      <c r="J15" s="9">
        <v>6.0000000000000001E-3</v>
      </c>
      <c r="K15" s="10">
        <f t="shared" si="0"/>
        <v>2012130.1043999998</v>
      </c>
      <c r="L15" s="11">
        <v>100000</v>
      </c>
    </row>
    <row r="16" spans="1:12" x14ac:dyDescent="0.25">
      <c r="A16" s="3">
        <v>9</v>
      </c>
      <c r="B16" s="3" t="s">
        <v>20</v>
      </c>
      <c r="C16" s="3" t="s">
        <v>9</v>
      </c>
      <c r="D16" s="3" t="s">
        <v>12</v>
      </c>
      <c r="E16" s="3">
        <v>8270</v>
      </c>
      <c r="F16" s="3"/>
      <c r="G16" s="3">
        <v>2016</v>
      </c>
      <c r="H16" s="3">
        <v>2018</v>
      </c>
      <c r="I16" s="4">
        <v>335355017.39999998</v>
      </c>
      <c r="J16" s="9">
        <v>6.0000000000000001E-3</v>
      </c>
      <c r="K16" s="10">
        <f t="shared" si="0"/>
        <v>2012130.1043999998</v>
      </c>
      <c r="L16" s="11">
        <v>100000</v>
      </c>
    </row>
    <row r="17" spans="1:15" x14ac:dyDescent="0.25">
      <c r="A17" s="3">
        <v>10</v>
      </c>
      <c r="B17" s="3" t="s">
        <v>21</v>
      </c>
      <c r="C17" s="3" t="s">
        <v>9</v>
      </c>
      <c r="D17" s="3" t="s">
        <v>22</v>
      </c>
      <c r="E17" s="3">
        <v>11050</v>
      </c>
      <c r="F17" s="3"/>
      <c r="G17" s="3">
        <v>2015</v>
      </c>
      <c r="H17" s="3">
        <v>2018</v>
      </c>
      <c r="I17" s="4">
        <v>483622697.70899999</v>
      </c>
      <c r="J17" s="9">
        <v>6.0000000000000001E-3</v>
      </c>
      <c r="K17" s="10">
        <f t="shared" si="0"/>
        <v>2901736.1862539998</v>
      </c>
      <c r="L17" s="11">
        <v>100000</v>
      </c>
    </row>
    <row r="18" spans="1:15" x14ac:dyDescent="0.25">
      <c r="A18" s="3">
        <v>11</v>
      </c>
      <c r="B18" s="3" t="s">
        <v>23</v>
      </c>
      <c r="C18" s="3" t="s">
        <v>9</v>
      </c>
      <c r="D18" s="3" t="s">
        <v>17</v>
      </c>
      <c r="E18" s="3">
        <v>15240</v>
      </c>
      <c r="F18" s="3"/>
      <c r="G18" s="3">
        <v>2015</v>
      </c>
      <c r="H18" s="3">
        <v>2017</v>
      </c>
      <c r="I18" s="4">
        <v>334926557.12699997</v>
      </c>
      <c r="J18" s="9">
        <v>6.0000000000000001E-3</v>
      </c>
      <c r="K18" s="10">
        <f t="shared" si="0"/>
        <v>2009559.3427619999</v>
      </c>
      <c r="L18" s="11">
        <v>100000</v>
      </c>
    </row>
    <row r="19" spans="1:15" x14ac:dyDescent="0.25">
      <c r="A19" s="3">
        <v>12</v>
      </c>
      <c r="B19" s="3" t="s">
        <v>24</v>
      </c>
      <c r="C19" s="3" t="s">
        <v>9</v>
      </c>
      <c r="D19" s="3" t="s">
        <v>17</v>
      </c>
      <c r="E19" s="3">
        <v>15240</v>
      </c>
      <c r="F19" s="3"/>
      <c r="G19" s="3">
        <v>2015</v>
      </c>
      <c r="H19" s="3">
        <v>2017</v>
      </c>
      <c r="I19" s="4">
        <v>334926557.12699997</v>
      </c>
      <c r="J19" s="9">
        <v>6.0000000000000001E-3</v>
      </c>
      <c r="K19" s="10">
        <f t="shared" si="0"/>
        <v>2009559.3427619999</v>
      </c>
      <c r="L19" s="11">
        <v>100000</v>
      </c>
    </row>
    <row r="20" spans="1:15" x14ac:dyDescent="0.25">
      <c r="A20" s="3">
        <v>13</v>
      </c>
      <c r="B20" s="3" t="s">
        <v>25</v>
      </c>
      <c r="C20" s="3" t="s">
        <v>9</v>
      </c>
      <c r="D20" s="3" t="s">
        <v>17</v>
      </c>
      <c r="E20" s="3">
        <v>15240</v>
      </c>
      <c r="F20" s="3"/>
      <c r="G20" s="3">
        <v>2015</v>
      </c>
      <c r="H20" s="3">
        <v>2017</v>
      </c>
      <c r="I20" s="4">
        <v>334926557.12699997</v>
      </c>
      <c r="J20" s="9">
        <v>6.0000000000000001E-3</v>
      </c>
      <c r="K20" s="10">
        <f t="shared" si="0"/>
        <v>2009559.3427619999</v>
      </c>
      <c r="L20" s="11">
        <v>100000</v>
      </c>
    </row>
    <row r="21" spans="1:15" x14ac:dyDescent="0.25">
      <c r="A21" s="3">
        <v>14</v>
      </c>
      <c r="B21" s="3" t="s">
        <v>27</v>
      </c>
      <c r="C21" s="3" t="s">
        <v>9</v>
      </c>
      <c r="D21" s="3" t="s">
        <v>17</v>
      </c>
      <c r="E21" s="3">
        <v>11040</v>
      </c>
      <c r="F21" s="3"/>
      <c r="G21" s="3">
        <v>2017</v>
      </c>
      <c r="H21" s="3">
        <v>2018</v>
      </c>
      <c r="I21" s="4">
        <v>437492681.71243203</v>
      </c>
      <c r="J21" s="9">
        <v>6.0000000000000001E-3</v>
      </c>
      <c r="K21" s="10">
        <f t="shared" si="0"/>
        <v>2624956.0902745924</v>
      </c>
      <c r="L21" s="11">
        <v>100000</v>
      </c>
    </row>
    <row r="22" spans="1:15" x14ac:dyDescent="0.25">
      <c r="A22" s="3">
        <v>15</v>
      </c>
      <c r="B22" s="3" t="s">
        <v>28</v>
      </c>
      <c r="C22" s="3" t="s">
        <v>9</v>
      </c>
      <c r="D22" s="3" t="s">
        <v>10</v>
      </c>
      <c r="E22" s="3">
        <v>15240</v>
      </c>
      <c r="F22" s="3"/>
      <c r="G22" s="3">
        <v>2018</v>
      </c>
      <c r="H22" s="3">
        <v>2018</v>
      </c>
      <c r="I22" s="4">
        <v>974762550.36000013</v>
      </c>
      <c r="J22" s="9">
        <v>6.0000000000000001E-3</v>
      </c>
      <c r="K22" s="10">
        <f t="shared" si="0"/>
        <v>5848575.3021600014</v>
      </c>
      <c r="L22" s="11">
        <v>100000</v>
      </c>
    </row>
    <row r="23" spans="1:15" x14ac:dyDescent="0.25">
      <c r="A23" s="3">
        <v>16</v>
      </c>
      <c r="B23" s="16" t="s">
        <v>51</v>
      </c>
      <c r="C23" s="3" t="s">
        <v>9</v>
      </c>
      <c r="D23" s="3" t="s">
        <v>10</v>
      </c>
      <c r="E23" s="3">
        <v>487</v>
      </c>
      <c r="F23" s="3"/>
      <c r="G23" s="3">
        <v>2015</v>
      </c>
      <c r="H23" s="3">
        <v>2016</v>
      </c>
      <c r="I23" s="4">
        <v>468838099.92239994</v>
      </c>
      <c r="J23" s="9">
        <v>6.0000000000000001E-3</v>
      </c>
      <c r="K23" s="10">
        <f t="shared" si="0"/>
        <v>2813028.5995343998</v>
      </c>
      <c r="L23" s="11">
        <v>100000</v>
      </c>
    </row>
    <row r="24" spans="1:15" x14ac:dyDescent="0.25">
      <c r="A24" s="15">
        <v>17</v>
      </c>
      <c r="B24" s="16" t="s">
        <v>52</v>
      </c>
      <c r="C24" s="16" t="s">
        <v>53</v>
      </c>
      <c r="D24" s="16" t="s">
        <v>53</v>
      </c>
      <c r="E24" s="3"/>
      <c r="F24" s="3"/>
      <c r="G24" s="3"/>
      <c r="H24" s="3"/>
      <c r="I24" s="4">
        <v>40000000</v>
      </c>
      <c r="J24" s="9">
        <v>6.0000000000000001E-3</v>
      </c>
      <c r="K24" s="10">
        <f t="shared" si="0"/>
        <v>240000</v>
      </c>
      <c r="L24" s="11">
        <v>100000</v>
      </c>
    </row>
    <row r="25" spans="1:15" ht="40.5" x14ac:dyDescent="0.25">
      <c r="A25" s="3">
        <v>18</v>
      </c>
      <c r="B25" s="18" t="s">
        <v>54</v>
      </c>
      <c r="C25" s="19" t="s">
        <v>55</v>
      </c>
      <c r="D25" s="19" t="s">
        <v>56</v>
      </c>
      <c r="E25" s="3">
        <v>15240</v>
      </c>
      <c r="F25" s="3"/>
      <c r="G25" s="3">
        <v>2015</v>
      </c>
      <c r="H25" s="3">
        <v>2017</v>
      </c>
      <c r="I25" s="4">
        <v>334926557.12699997</v>
      </c>
      <c r="J25" s="9">
        <v>6.0000000000000001E-3</v>
      </c>
      <c r="K25" s="10">
        <f t="shared" si="0"/>
        <v>2009559.3427619999</v>
      </c>
      <c r="L25" s="11">
        <v>100000</v>
      </c>
    </row>
    <row r="26" spans="1:15" x14ac:dyDescent="0.25">
      <c r="J26" s="17"/>
      <c r="K26" s="17"/>
      <c r="L26" s="17"/>
      <c r="M26" s="3"/>
    </row>
    <row r="27" spans="1:15" x14ac:dyDescent="0.25">
      <c r="J27" s="3" t="s">
        <v>45</v>
      </c>
      <c r="K27" s="10">
        <f>SUM(K8:K26)</f>
        <v>43012649.856024288</v>
      </c>
      <c r="L27" s="12">
        <f>SUM(L8:L26)</f>
        <v>1800000</v>
      </c>
      <c r="M27" s="10">
        <f>K27+L27</f>
        <v>44812649.856024288</v>
      </c>
      <c r="N27" s="13"/>
      <c r="O27" s="14"/>
    </row>
    <row r="28" spans="1:15" x14ac:dyDescent="0.25">
      <c r="J28" s="3" t="s">
        <v>44</v>
      </c>
      <c r="K28" s="10">
        <f>K27*18%</f>
        <v>7742276.9740843717</v>
      </c>
      <c r="L28" s="10">
        <f>L27*18%</f>
        <v>324000</v>
      </c>
      <c r="M28" s="10">
        <f>K28+L28</f>
        <v>8066276.9740843717</v>
      </c>
    </row>
    <row r="29" spans="1:15" x14ac:dyDescent="0.25">
      <c r="J29" s="3"/>
      <c r="K29" s="3"/>
      <c r="L29" s="3"/>
      <c r="M29" s="3"/>
    </row>
    <row r="30" spans="1:15" x14ac:dyDescent="0.25">
      <c r="J30" s="3" t="s">
        <v>46</v>
      </c>
      <c r="K30" s="10">
        <f>K27+K28</f>
        <v>50754926.830108657</v>
      </c>
      <c r="L30" s="10">
        <f>L27+L28</f>
        <v>2124000</v>
      </c>
      <c r="M30" s="10">
        <f>K30+L30</f>
        <v>52878926.830108657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9586-960A-4F2C-BB1C-926A247436BB}">
  <dimension ref="A2:K22"/>
  <sheetViews>
    <sheetView zoomScale="98" zoomScaleNormal="98" workbookViewId="0">
      <pane ySplit="7" topLeftCell="A8" activePane="bottomLeft" state="frozen"/>
      <selection pane="bottomLeft" activeCell="D24" sqref="D24"/>
    </sheetView>
  </sheetViews>
  <sheetFormatPr defaultColWidth="8.85546875" defaultRowHeight="13.5" x14ac:dyDescent="0.25"/>
  <cols>
    <col min="1" max="1" width="4.28515625" style="1" customWidth="1"/>
    <col min="2" max="2" width="16.28515625" style="1" bestFit="1" customWidth="1"/>
    <col min="3" max="3" width="15.42578125" style="1" bestFit="1" customWidth="1"/>
    <col min="4" max="4" width="14.140625" style="1" bestFit="1" customWidth="1"/>
    <col min="5" max="5" width="6" style="1" bestFit="1" customWidth="1"/>
    <col min="6" max="6" width="4.28515625" style="1" bestFit="1" customWidth="1"/>
    <col min="7" max="7" width="5.28515625" style="1" bestFit="1" customWidth="1"/>
    <col min="8" max="8" width="7" style="1" bestFit="1" customWidth="1"/>
    <col min="9" max="9" width="23.5703125" style="6" bestFit="1" customWidth="1"/>
    <col min="10" max="10" width="26.5703125" style="6" bestFit="1" customWidth="1"/>
    <col min="11" max="11" width="31.28515625" style="1" bestFit="1" customWidth="1"/>
    <col min="12" max="16384" width="8.85546875" style="1"/>
  </cols>
  <sheetData>
    <row r="2" spans="1:11" ht="13.15" x14ac:dyDescent="0.25">
      <c r="B2" s="2" t="s">
        <v>34</v>
      </c>
      <c r="C2" s="2" t="s">
        <v>7</v>
      </c>
      <c r="D2" s="2"/>
      <c r="E2" s="2"/>
    </row>
    <row r="3" spans="1:11" ht="13.15" x14ac:dyDescent="0.25">
      <c r="B3" s="2" t="s">
        <v>35</v>
      </c>
      <c r="C3" s="2" t="s">
        <v>31</v>
      </c>
      <c r="D3" s="2"/>
      <c r="E3" s="2"/>
    </row>
    <row r="4" spans="1:11" ht="13.15" x14ac:dyDescent="0.25">
      <c r="B4" s="2" t="s">
        <v>32</v>
      </c>
      <c r="C4" s="2" t="s">
        <v>33</v>
      </c>
      <c r="D4" s="2"/>
      <c r="E4" s="2"/>
    </row>
    <row r="6" spans="1:11" ht="13.15" x14ac:dyDescent="0.25">
      <c r="A6" s="2" t="s">
        <v>30</v>
      </c>
    </row>
    <row r="7" spans="1:11" s="2" customFormat="1" ht="12.6" x14ac:dyDescent="0.2">
      <c r="A7" s="7" t="s">
        <v>0</v>
      </c>
      <c r="B7" s="7">
        <f>+IF2</f>
        <v>0</v>
      </c>
      <c r="C7" s="7" t="s">
        <v>1</v>
      </c>
      <c r="D7" s="7" t="s">
        <v>2</v>
      </c>
      <c r="E7" s="7" t="s">
        <v>6</v>
      </c>
      <c r="F7" s="7" t="s">
        <v>3</v>
      </c>
      <c r="G7" s="7" t="s">
        <v>4</v>
      </c>
      <c r="H7" s="7" t="s">
        <v>5</v>
      </c>
      <c r="I7" s="5" t="s">
        <v>37</v>
      </c>
      <c r="J7" s="5" t="s">
        <v>38</v>
      </c>
      <c r="K7" s="7" t="s">
        <v>36</v>
      </c>
    </row>
    <row r="8" spans="1:11" ht="13.15" x14ac:dyDescent="0.25">
      <c r="A8" s="3">
        <v>1</v>
      </c>
      <c r="B8" s="3" t="s">
        <v>8</v>
      </c>
      <c r="C8" s="3" t="s">
        <v>9</v>
      </c>
      <c r="D8" s="3" t="s">
        <v>10</v>
      </c>
      <c r="E8" s="3">
        <v>487</v>
      </c>
      <c r="F8" s="3"/>
      <c r="G8" s="3">
        <v>2015</v>
      </c>
      <c r="H8" s="3">
        <v>2016</v>
      </c>
      <c r="I8" s="4">
        <v>468838099.92239994</v>
      </c>
      <c r="J8" s="4">
        <v>890754800</v>
      </c>
      <c r="K8" s="8"/>
    </row>
    <row r="9" spans="1:11" ht="13.15" x14ac:dyDescent="0.25">
      <c r="A9" s="3">
        <v>2</v>
      </c>
      <c r="B9" s="3" t="s">
        <v>26</v>
      </c>
      <c r="C9" s="3" t="s">
        <v>9</v>
      </c>
      <c r="D9" s="3" t="s">
        <v>10</v>
      </c>
      <c r="E9" s="3">
        <v>8270</v>
      </c>
      <c r="F9" s="3"/>
      <c r="G9" s="3">
        <v>2015</v>
      </c>
      <c r="H9" s="3">
        <v>2018</v>
      </c>
      <c r="I9" s="4">
        <v>243630388.04363996</v>
      </c>
      <c r="J9" s="4">
        <v>417747578.94999999</v>
      </c>
      <c r="K9" s="8"/>
    </row>
    <row r="10" spans="1:11" ht="13.15" x14ac:dyDescent="0.25">
      <c r="A10" s="3">
        <v>3</v>
      </c>
      <c r="B10" s="3" t="s">
        <v>13</v>
      </c>
      <c r="C10" s="3" t="s">
        <v>9</v>
      </c>
      <c r="D10" s="3" t="s">
        <v>14</v>
      </c>
      <c r="E10" s="3">
        <v>354</v>
      </c>
      <c r="F10" s="3"/>
      <c r="G10" s="3">
        <v>2015</v>
      </c>
      <c r="H10" s="3">
        <v>2016</v>
      </c>
      <c r="I10" s="4">
        <v>470542798.29000002</v>
      </c>
      <c r="J10" s="4">
        <v>897463140.22950006</v>
      </c>
      <c r="K10" s="8"/>
    </row>
    <row r="11" spans="1:11" ht="13.15" x14ac:dyDescent="0.25">
      <c r="A11" s="3">
        <v>4</v>
      </c>
      <c r="B11" s="3" t="s">
        <v>16</v>
      </c>
      <c r="C11" s="3" t="s">
        <v>9</v>
      </c>
      <c r="D11" s="3" t="s">
        <v>17</v>
      </c>
      <c r="E11" s="3">
        <v>448</v>
      </c>
      <c r="F11" s="3"/>
      <c r="G11" s="3">
        <v>2015</v>
      </c>
      <c r="H11" s="3">
        <v>2016</v>
      </c>
      <c r="I11" s="4">
        <f>311265489.546737/2</f>
        <v>155632744.77336851</v>
      </c>
      <c r="J11" s="4">
        <v>591379473.92499995</v>
      </c>
      <c r="K11" s="8" t="s">
        <v>41</v>
      </c>
    </row>
    <row r="12" spans="1:11" ht="13.15" x14ac:dyDescent="0.25">
      <c r="A12" s="3">
        <v>5</v>
      </c>
      <c r="B12" s="3" t="s">
        <v>18</v>
      </c>
      <c r="C12" s="3" t="s">
        <v>9</v>
      </c>
      <c r="D12" s="3" t="s">
        <v>17</v>
      </c>
      <c r="E12" s="3">
        <v>448</v>
      </c>
      <c r="F12" s="3"/>
      <c r="G12" s="3">
        <v>2015</v>
      </c>
      <c r="H12" s="3">
        <v>2016</v>
      </c>
      <c r="I12" s="4">
        <v>311265489.54673654</v>
      </c>
      <c r="J12" s="4">
        <v>591379473.92499995</v>
      </c>
      <c r="K12" s="8"/>
    </row>
    <row r="13" spans="1:11" ht="13.15" x14ac:dyDescent="0.25">
      <c r="A13" s="3">
        <v>6</v>
      </c>
      <c r="B13" s="3" t="s">
        <v>11</v>
      </c>
      <c r="C13" s="3" t="s">
        <v>9</v>
      </c>
      <c r="D13" s="3" t="s">
        <v>12</v>
      </c>
      <c r="E13" s="3">
        <v>527</v>
      </c>
      <c r="F13" s="3"/>
      <c r="G13" s="3">
        <v>2015</v>
      </c>
      <c r="H13" s="3">
        <v>2016</v>
      </c>
      <c r="I13" s="4">
        <v>965369918.47041011</v>
      </c>
      <c r="J13" s="4">
        <v>1834125445</v>
      </c>
      <c r="K13" s="8" t="s">
        <v>39</v>
      </c>
    </row>
    <row r="14" spans="1:11" ht="13.15" x14ac:dyDescent="0.25">
      <c r="A14" s="3">
        <v>7</v>
      </c>
      <c r="B14" s="3" t="s">
        <v>15</v>
      </c>
      <c r="C14" s="3" t="s">
        <v>9</v>
      </c>
      <c r="D14" s="3" t="s">
        <v>12</v>
      </c>
      <c r="E14" s="3">
        <v>187</v>
      </c>
      <c r="F14" s="3"/>
      <c r="G14" s="3">
        <v>2015</v>
      </c>
      <c r="H14" s="3">
        <v>2016</v>
      </c>
      <c r="I14" s="4">
        <f>276726487.89132/2</f>
        <v>138363243.94566</v>
      </c>
      <c r="J14" s="4">
        <v>525758140</v>
      </c>
      <c r="K14" s="8" t="s">
        <v>42</v>
      </c>
    </row>
    <row r="15" spans="1:11" ht="13.15" x14ac:dyDescent="0.25">
      <c r="A15" s="3">
        <v>8</v>
      </c>
      <c r="B15" s="3" t="s">
        <v>19</v>
      </c>
      <c r="C15" s="3" t="s">
        <v>9</v>
      </c>
      <c r="D15" s="3" t="s">
        <v>12</v>
      </c>
      <c r="E15" s="3">
        <v>8270</v>
      </c>
      <c r="F15" s="3"/>
      <c r="G15" s="3">
        <v>2016</v>
      </c>
      <c r="H15" s="3">
        <v>2018</v>
      </c>
      <c r="I15" s="4">
        <v>335355017.39999998</v>
      </c>
      <c r="J15" s="4">
        <v>575025750</v>
      </c>
      <c r="K15" s="8"/>
    </row>
    <row r="16" spans="1:11" ht="13.15" x14ac:dyDescent="0.25">
      <c r="A16" s="3">
        <v>9</v>
      </c>
      <c r="B16" s="3" t="s">
        <v>20</v>
      </c>
      <c r="C16" s="3" t="s">
        <v>9</v>
      </c>
      <c r="D16" s="3" t="s">
        <v>12</v>
      </c>
      <c r="E16" s="3">
        <v>8270</v>
      </c>
      <c r="F16" s="3"/>
      <c r="G16" s="3">
        <v>2016</v>
      </c>
      <c r="H16" s="3">
        <v>2018</v>
      </c>
      <c r="I16" s="4">
        <v>335355017.39999998</v>
      </c>
      <c r="J16" s="4">
        <v>575025750</v>
      </c>
      <c r="K16" s="8"/>
    </row>
    <row r="17" spans="1:11" ht="13.15" x14ac:dyDescent="0.25">
      <c r="A17" s="3">
        <v>10</v>
      </c>
      <c r="B17" s="3" t="s">
        <v>21</v>
      </c>
      <c r="C17" s="3" t="s">
        <v>9</v>
      </c>
      <c r="D17" s="3" t="s">
        <v>22</v>
      </c>
      <c r="E17" s="3">
        <v>11050</v>
      </c>
      <c r="F17" s="3"/>
      <c r="G17" s="3">
        <v>2015</v>
      </c>
      <c r="H17" s="3">
        <v>2018</v>
      </c>
      <c r="I17" s="4">
        <v>483622697.70899999</v>
      </c>
      <c r="J17" s="4">
        <v>829257026.25</v>
      </c>
      <c r="K17" s="8"/>
    </row>
    <row r="18" spans="1:11" ht="13.15" x14ac:dyDescent="0.25">
      <c r="A18" s="3">
        <v>11</v>
      </c>
      <c r="B18" s="3" t="s">
        <v>23</v>
      </c>
      <c r="C18" s="3" t="s">
        <v>9</v>
      </c>
      <c r="D18" s="3" t="s">
        <v>17</v>
      </c>
      <c r="E18" s="3">
        <v>15240</v>
      </c>
      <c r="F18" s="3"/>
      <c r="G18" s="3">
        <v>2015</v>
      </c>
      <c r="H18" s="3">
        <v>2017</v>
      </c>
      <c r="I18" s="4">
        <v>334926557.12699997</v>
      </c>
      <c r="J18" s="4">
        <v>604516925</v>
      </c>
      <c r="K18" s="8"/>
    </row>
    <row r="19" spans="1:11" ht="13.15" x14ac:dyDescent="0.25">
      <c r="A19" s="3">
        <v>12</v>
      </c>
      <c r="B19" s="3" t="s">
        <v>24</v>
      </c>
      <c r="C19" s="3" t="s">
        <v>9</v>
      </c>
      <c r="D19" s="3" t="s">
        <v>17</v>
      </c>
      <c r="E19" s="3">
        <v>15240</v>
      </c>
      <c r="F19" s="3"/>
      <c r="G19" s="3">
        <v>2015</v>
      </c>
      <c r="H19" s="3">
        <v>2017</v>
      </c>
      <c r="I19" s="4">
        <v>334926557.12699997</v>
      </c>
      <c r="J19" s="4">
        <v>604516925</v>
      </c>
      <c r="K19" s="8"/>
    </row>
    <row r="20" spans="1:11" ht="13.15" x14ac:dyDescent="0.25">
      <c r="A20" s="3">
        <v>13</v>
      </c>
      <c r="B20" s="3" t="s">
        <v>25</v>
      </c>
      <c r="C20" s="3" t="s">
        <v>9</v>
      </c>
      <c r="D20" s="3" t="s">
        <v>17</v>
      </c>
      <c r="E20" s="3">
        <v>15240</v>
      </c>
      <c r="F20" s="3"/>
      <c r="G20" s="3">
        <v>2015</v>
      </c>
      <c r="H20" s="3">
        <v>2017</v>
      </c>
      <c r="I20" s="4">
        <v>334926557.12699997</v>
      </c>
      <c r="J20" s="4">
        <v>604516925</v>
      </c>
      <c r="K20" s="8"/>
    </row>
    <row r="21" spans="1:11" ht="13.15" x14ac:dyDescent="0.25">
      <c r="A21" s="3">
        <v>14</v>
      </c>
      <c r="B21" s="3" t="s">
        <v>27</v>
      </c>
      <c r="C21" s="3" t="s">
        <v>9</v>
      </c>
      <c r="D21" s="3" t="s">
        <v>17</v>
      </c>
      <c r="E21" s="3">
        <v>11040</v>
      </c>
      <c r="F21" s="3"/>
      <c r="G21" s="3">
        <v>2017</v>
      </c>
      <c r="H21" s="3">
        <v>2018</v>
      </c>
      <c r="I21" s="4">
        <v>437492681.71243203</v>
      </c>
      <c r="J21" s="4">
        <v>750158919.25999999</v>
      </c>
      <c r="K21" s="8" t="s">
        <v>40</v>
      </c>
    </row>
    <row r="22" spans="1:11" ht="13.15" x14ac:dyDescent="0.25">
      <c r="A22" s="3">
        <v>15</v>
      </c>
      <c r="B22" s="3" t="s">
        <v>28</v>
      </c>
      <c r="C22" s="3" t="s">
        <v>9</v>
      </c>
      <c r="D22" s="3" t="s">
        <v>10</v>
      </c>
      <c r="E22" s="3">
        <v>15240</v>
      </c>
      <c r="F22" s="3"/>
      <c r="G22" s="3">
        <v>2018</v>
      </c>
      <c r="H22" s="3">
        <v>2018</v>
      </c>
      <c r="I22" s="4">
        <v>974762550.36000013</v>
      </c>
      <c r="J22" s="4">
        <v>1671403550</v>
      </c>
      <c r="K22" s="8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Appraisal</vt:lpstr>
      <vt:lpstr>Appraisal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Helen-Lukundo Chonjo</dc:creator>
  <cp:lastModifiedBy>upend</cp:lastModifiedBy>
  <dcterms:created xsi:type="dcterms:W3CDTF">2022-02-15T23:07:14Z</dcterms:created>
  <dcterms:modified xsi:type="dcterms:W3CDTF">2022-10-11T12:28:01Z</dcterms:modified>
</cp:coreProperties>
</file>