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2"/>
    <sheet r:id="rId2" sheetId="2" name="Projects"/>
    <sheet r:id="rId3" sheetId="3" name="Sheet3"/>
    <sheet r:id="rId4" sheetId="4" name="Portfolio"/>
  </sheets>
  <definedNames>
    <definedName name="Slicer_Project_Code">#N/A</definedName>
  </definedNames>
  <calcPr fullCalcOnLoad="1"/>
</workbook>
</file>

<file path=xl/sharedStrings.xml><?xml version="1.0" encoding="utf-8"?>
<sst xmlns="http://schemas.openxmlformats.org/spreadsheetml/2006/main" count="405" uniqueCount="180">
  <si>
    <t>Project Code</t>
  </si>
  <si>
    <t>Description</t>
  </si>
  <si>
    <t>Task</t>
  </si>
  <si>
    <t>Start Date</t>
  </si>
  <si>
    <t>Finish Date</t>
  </si>
  <si>
    <t>Percentage Complete</t>
  </si>
  <si>
    <t>Category</t>
  </si>
  <si>
    <t>Scope Completion</t>
  </si>
  <si>
    <t>Time Completion</t>
  </si>
  <si>
    <t>Performance index</t>
  </si>
  <si>
    <t>Performance Category</t>
  </si>
  <si>
    <t>Priority</t>
  </si>
  <si>
    <t>Issues/Risks</t>
  </si>
  <si>
    <t>Division</t>
  </si>
  <si>
    <t>Budget amount</t>
  </si>
  <si>
    <t>Total Amount Spent</t>
  </si>
  <si>
    <t>Budget Spent</t>
  </si>
  <si>
    <t>Budget Status</t>
  </si>
  <si>
    <t>Budget Status Category</t>
  </si>
  <si>
    <t>Location</t>
  </si>
  <si>
    <t>Amount received</t>
  </si>
  <si>
    <t>CO Amount</t>
  </si>
  <si>
    <t>ProjectedGross Margin (%)</t>
  </si>
  <si>
    <t>Actual GrossMargin (%)</t>
  </si>
  <si>
    <t>% Deviation of the Profit Margin</t>
  </si>
  <si>
    <t>Supply of Pressure Gauges and Pressure Transmitters</t>
  </si>
  <si>
    <t>#DIV/0!</t>
  </si>
  <si>
    <t>Instrumentation</t>
  </si>
  <si>
    <t>[(-1.2921, 36.8219), (-0.0917, 34.7680), (-0.3031, 36.0800)]</t>
  </si>
  <si>
    <t>Supply, Installation and Commissioning of Overfill Protection System</t>
  </si>
  <si>
    <t>[(-0.3031, 36.0800), (0.5143, 35.2698), (0.0167, 37.0728)]</t>
  </si>
  <si>
    <t>Special Stringing Works At Timau Sand Pro Farm Between Tower T97-T99 (Completion Of Nanyuki - Isiolo 132kv Transmission Line)</t>
  </si>
  <si>
    <t>Electrical</t>
  </si>
  <si>
    <t>[(0.5143, 35.2698), (-1.2921, 36.8219), (-3.3753, 36.8551)]</t>
  </si>
  <si>
    <t>Supply of ASCO Pilot Repair Kit</t>
  </si>
  <si>
    <t>Mechanical</t>
  </si>
  <si>
    <t>[(-3.3753, 36.8551), (-2.5164, 32.9016), (-3.3869, 36.6829)]</t>
  </si>
  <si>
    <t>Supply and Installation of ATG for Lower Tank Farm</t>
  </si>
  <si>
    <t>Critical Delay</t>
  </si>
  <si>
    <t xml:space="preserve">
</t>
  </si>
  <si>
    <t>Critically Over Budget</t>
  </si>
  <si>
    <t>[(-6.7924, 39.2083), (-3.3869, 36.6829), (-2.5164, 32.9016)]</t>
  </si>
  <si>
    <t>Valve Service For Total Changamwe</t>
  </si>
  <si>
    <t>[(-3.3869, 36.6829), (-6.7924, 39.2083), (-8.5560, 34.9910)]</t>
  </si>
  <si>
    <t>Supply of Fisher spares</t>
  </si>
  <si>
    <t>[(-8.5560, 34.9910), (-3.3869, 36.6829), (-6.7924, 39.2083)]</t>
  </si>
  <si>
    <t xml:space="preserve"> Design, Supply and Installation of Radar Based Hybrid Tank Farm Management System (TFMS) / ATG</t>
  </si>
  <si>
    <t>[(9.0108, 38.7613), (7.6735, 36.8351), (11.5681, 37.3614)]</t>
  </si>
  <si>
    <t>Supply of Rosemount Pressure Transmitters on PS10 RTG System</t>
  </si>
  <si>
    <t>[(7.6735, 36.8351), (11.5681, 37.3614), (5.9667, 38.7167)]</t>
  </si>
  <si>
    <t>Proposed TG Riruta Apartments In Riruta</t>
  </si>
  <si>
    <t>Civil</t>
  </si>
  <si>
    <t>#REF!</t>
  </si>
  <si>
    <t>Within Budget</t>
  </si>
  <si>
    <t>[(11.5681, 37.3614), (9.0108, 38.7613), (5.9667, 38.7167)]</t>
  </si>
  <si>
    <t>Radar Level Gauge 3900s and Troubleshooting of three tanks at PS 10</t>
  </si>
  <si>
    <t>[(5.9667, 38.7167), (7.6735, 36.8351), (9.0108, 38.7613)]</t>
  </si>
  <si>
    <t>Supply and Installation of Electrical and Mechanical Solar System</t>
  </si>
  <si>
    <t>[(9.0108, 38.7613), (11.5681, 37.3614), (12.0360, 39.0433)]</t>
  </si>
  <si>
    <t>Supply , Installation and Commissioning of Intristically safe Gas Leak Detector, Flame Detector and Training at Nairobi, Eldoret and Mombasa LPG Terminals.</t>
  </si>
  <si>
    <t>[(12.0360, 39.0433), (11.5681, 37.3614), (7.6735, 36.8351)]</t>
  </si>
  <si>
    <t>Construction of New Burhani Engineers Ltd Office</t>
  </si>
  <si>
    <t>[(7.6735, 36.8351), (9.0108, 38.7613), (12.0360, 39.0433)]</t>
  </si>
  <si>
    <t>KWAL SLA 2024-2025</t>
  </si>
  <si>
    <t>[(12.0360, 39.0433), (5.9667, 38.7167), (9.0108, 38.7613)]</t>
  </si>
  <si>
    <t>Kimugu Powerhouse VCB Synchronizing Switchboard Replacement</t>
  </si>
  <si>
    <t>[(5.9667, 38.7167), (7.6735, 36.8351), (11.5681, 37.3614)]</t>
  </si>
  <si>
    <t>Supply, Installation and Commissioning of Receipt Mass flow Meters from Ship</t>
  </si>
  <si>
    <t>[(11.5681, 37.3614), (9.0108, 38.7613), (12.0360, 39.0433)]</t>
  </si>
  <si>
    <t>67500-KSL Boiler-PRV details for Servicing</t>
  </si>
  <si>
    <t>[(-6.7924, 39.2083), (-3.3869, 36.6829), (-8.5560, 34.9910)]</t>
  </si>
  <si>
    <t>Repair and Electrical Works</t>
  </si>
  <si>
    <t>[(-8.5560, 34.9910), (-2.5164, 32.9016), (-3.3869, 36.6829)]</t>
  </si>
  <si>
    <t xml:space="preserve"> Annual Testing of Sarasin RSBD Thermal Relief Valves</t>
  </si>
  <si>
    <t>[(-2.5164, 32.9016), (-6.7924, 39.2083), (-8.5560, 34.9910)]</t>
  </si>
  <si>
    <t>Tank Gauging Works at Nairobi LPG</t>
  </si>
  <si>
    <t>[(-1.2921, 36.8219), (-0.0917, 34.7680), (0.5143, 35.2698)]</t>
  </si>
  <si>
    <t>Renovation Works and Maintenance In Mombasa</t>
  </si>
  <si>
    <t>[(0.0167, 37.0728), (-0.3031, 36.0800), (-1.2921, 36.8219)]</t>
  </si>
  <si>
    <t>Fire Fighting System Upgrade at OLA Energy Ltd Mombasa Terminal</t>
  </si>
  <si>
    <t>[(-0.3031, 36.0800), (-0.0917, 34.7680), (0.0167, 37.0728)]</t>
  </si>
  <si>
    <t>Supply and Installation of 2X1MW Medium Speed Diesel Engines for Wajir Power Station.</t>
  </si>
  <si>
    <t>[(-0.0917, 34.7680), (0.5143, 35.2698), (-1.2921, 36.8219)]</t>
  </si>
  <si>
    <t>Supply, Install and Commission of Computer Based Solar System With Computer Work - Stations, Software Tracking System with Large Scale Solar PV Plant That Feeds To The National Grid</t>
  </si>
  <si>
    <t>[(0.0167, 37.0728), (-0.3031, 36.0800), (0.5143, 35.2698)]</t>
  </si>
  <si>
    <t>[(9.0108, 38.7613), (7.6735, 36.8351), (5.9667, 38.7167)]</t>
  </si>
  <si>
    <t>[(11.5681, 37.3614), (12.0360, 39.0433), (9.0108, 38.7613)]</t>
  </si>
  <si>
    <t>[(12.0360, 39.0433), (5.9667, 38.7167), (11.5681, 37.3614)]</t>
  </si>
  <si>
    <t>[(7.6735, 36.8351), (12.0360, 39.0433), (9.0108, 38.7613)]</t>
  </si>
  <si>
    <t>[(5.9667, 38.7167), (11.5681, 37.3614), (12.0360, 39.0433)]</t>
  </si>
  <si>
    <t>Count of Priority</t>
  </si>
  <si>
    <t>Count of Division</t>
  </si>
  <si>
    <t>Count of Performance Category</t>
  </si>
  <si>
    <t>Count of Budget Status Category</t>
  </si>
  <si>
    <t>On Track</t>
  </si>
  <si>
    <t>Over Budget</t>
  </si>
  <si>
    <t>Slightly Behind</t>
  </si>
  <si>
    <t>Under Budget</t>
  </si>
  <si>
    <t>Grand Total</t>
  </si>
  <si>
    <t>Project Name</t>
  </si>
  <si>
    <t>Scope Completion.</t>
  </si>
  <si>
    <t>Time Completion.</t>
  </si>
  <si>
    <t>Budget Spent.</t>
  </si>
  <si>
    <t>Performance index.</t>
  </si>
  <si>
    <t>Issues/Risks.</t>
  </si>
  <si>
    <t>Item</t>
  </si>
  <si>
    <t>Owner</t>
  </si>
  <si>
    <t>Predecessor</t>
  </si>
  <si>
    <t>Status</t>
  </si>
  <si>
    <t>Column1</t>
  </si>
  <si>
    <t>Completion of Nairobi Site</t>
  </si>
  <si>
    <t>Upcoming</t>
  </si>
  <si>
    <t>ELDORET</t>
  </si>
  <si>
    <t>Mobilization</t>
  </si>
  <si>
    <t>Site establishment</t>
  </si>
  <si>
    <t>Personnel mobilization</t>
  </si>
  <si>
    <t>Soft Soil excavation</t>
  </si>
  <si>
    <t>Civil Works</t>
  </si>
  <si>
    <t>Manhole construction</t>
  </si>
  <si>
    <t>MOMBASA</t>
  </si>
  <si>
    <t>Late</t>
  </si>
  <si>
    <t>Installation works</t>
  </si>
  <si>
    <t>Cabling works</t>
  </si>
  <si>
    <t>Commisioning</t>
  </si>
  <si>
    <t xml:space="preserve">On-job training </t>
  </si>
  <si>
    <t>Cleaning &amp; hand-over of site</t>
  </si>
  <si>
    <t>Completion of Mombasa site</t>
  </si>
  <si>
    <t>Installation of sounder/siren</t>
  </si>
  <si>
    <t>Installation of panel</t>
  </si>
  <si>
    <t>Installation of detection equipment</t>
  </si>
  <si>
    <t>Termination of cables</t>
  </si>
  <si>
    <t>Laying of cables</t>
  </si>
  <si>
    <t>Simulation of alarms</t>
  </si>
  <si>
    <t>Construction</t>
  </si>
  <si>
    <t>Workstream</t>
  </si>
  <si>
    <t>Procurement</t>
  </si>
  <si>
    <t>Preliminaries</t>
  </si>
  <si>
    <t>Basemement 03</t>
  </si>
  <si>
    <t xml:space="preserve">Strucrural Works </t>
  </si>
  <si>
    <t>Horizontal Members (Column Base/Retaining Wall Base)</t>
  </si>
  <si>
    <t>BRC Mesh/DPM</t>
  </si>
  <si>
    <t xml:space="preserve">Blinding </t>
  </si>
  <si>
    <t>Surface Drain, Formwork and Sump</t>
  </si>
  <si>
    <t>Marking for Vertical Members - Column Base</t>
  </si>
  <si>
    <t xml:space="preserve">Shuttering </t>
  </si>
  <si>
    <t>Project Particulars &amp; Contract</t>
  </si>
  <si>
    <t>Mobilisation &amp; General</t>
  </si>
  <si>
    <t xml:space="preserve"> Provision for Temporary Water</t>
  </si>
  <si>
    <t xml:space="preserve"> Provision for Temporary Electricity</t>
  </si>
  <si>
    <t xml:space="preserve"> Hoarding</t>
  </si>
  <si>
    <t xml:space="preserve"> Mobilisation</t>
  </si>
  <si>
    <t>Ramp Construction</t>
  </si>
  <si>
    <t>Completion of preconstruction works</t>
  </si>
  <si>
    <t xml:space="preserve">Disconnection &amp; re-cabling of the density meters </t>
  </si>
  <si>
    <t>Termination of the cables</t>
  </si>
  <si>
    <t>COMMISSIONING</t>
  </si>
  <si>
    <t>System configuration</t>
  </si>
  <si>
    <t xml:space="preserve"> Fine tuning for the tanks</t>
  </si>
  <si>
    <t>TRAINING</t>
  </si>
  <si>
    <t>On-job training</t>
  </si>
  <si>
    <t>HAND-OVER</t>
  </si>
  <si>
    <t>PROCUREMENT</t>
  </si>
  <si>
    <t xml:space="preserve"> Laying of cables</t>
  </si>
  <si>
    <t>Foreign procurement</t>
  </si>
  <si>
    <t>Delivery to site</t>
  </si>
  <si>
    <t>Decommisioning of old cables</t>
  </si>
  <si>
    <t>Factory Acceptance Test &amp; Training</t>
  </si>
  <si>
    <t>Shipment to Addis</t>
  </si>
  <si>
    <t>Customs Clearance</t>
  </si>
  <si>
    <t>Delivery to Site</t>
  </si>
  <si>
    <t>CONSTRUCTION</t>
  </si>
  <si>
    <t xml:space="preserve"> Team-1: Tank Instruments-Mechanical Fabrication Works</t>
  </si>
  <si>
    <t xml:space="preserve"> LT&amp; TT Installation</t>
  </si>
  <si>
    <t>Opening Manhole</t>
  </si>
  <si>
    <t>Supply of Installation Materials(Cables,Junction box,computer equipment)</t>
  </si>
  <si>
    <t xml:space="preserve"> Shipment to Addis</t>
  </si>
  <si>
    <t xml:space="preserve"> Delivery to Site</t>
  </si>
  <si>
    <t>Sum of Scope Completion</t>
  </si>
  <si>
    <t>Finish Date.</t>
  </si>
  <si>
    <t>Start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</si>
</sst>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%"/>
    <numFmt numFmtId="165" formatCode="#,##0%"/>
    <numFmt numFmtId="166" formatCode="$#,##0_);($#,##0)"/>
    <numFmt numFmtId="167" formatCode="dd-mmm-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ffff"/>
      <name val="Garamond"/>
      <family val="2"/>
    </font>
    <font>
      <b/>
      <sz val="20"/>
      <color rgb="FF000000"/>
      <name val="Aptos Narrow"/>
      <family val="2"/>
    </font>
    <font>
      <b/>
      <sz val="16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1"/>
      <color rgb="FFfffff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75417"/>
      </patternFill>
    </fill>
    <fill>
      <patternFill patternType="solid">
        <fgColor rgb="FF145f8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44b0e2"/>
      </left>
      <right style="thin">
        <color rgb="FFc6c6c6"/>
      </right>
      <top style="thin">
        <color rgb="FFc6c6c6"/>
      </top>
      <bottom style="thin">
        <color rgb="FF44b0e2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44b0e2"/>
      </bottom>
      <diagonal/>
    </border>
  </borders>
  <cellStyleXfs count="1">
    <xf numFmtId="0" fontId="0" fillId="0" borderId="0"/>
  </cellStyleXfs>
  <cellXfs count="6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2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3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1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center"/>
    </xf>
    <xf xfId="0" numFmtId="166" applyNumberFormat="1" borderId="1" applyBorder="1" fontId="4" applyFont="1" fillId="0" applyAlignment="1">
      <alignment horizontal="right"/>
    </xf>
    <xf xfId="0" numFmtId="165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4" applyBorder="1" fontId="6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 wrapText="1"/>
    </xf>
    <xf xfId="0" numFmtId="165" applyNumberFormat="1" borderId="4" applyBorder="1" fontId="1" applyFont="1" fillId="2" applyFill="1" applyAlignment="1">
      <alignment horizontal="center" wrapText="1"/>
    </xf>
    <xf xfId="0" numFmtId="4" applyNumberFormat="1" borderId="4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14" applyNumberFormat="1" borderId="6" applyBorder="1" fontId="6" applyFont="1" fillId="3" applyFill="1" applyAlignment="1">
      <alignment horizontal="left"/>
    </xf>
    <xf xfId="0" numFmtId="1" applyNumberFormat="1" borderId="6" applyBorder="1" fontId="6" applyFont="1" fillId="3" applyFill="1" applyAlignment="1">
      <alignment horizontal="left"/>
    </xf>
    <xf xfId="0" numFmtId="165" applyNumberFormat="1" borderId="6" applyBorder="1" fontId="6" applyFont="1" fillId="3" applyFill="1" applyAlignment="1">
      <alignment horizontal="left"/>
    </xf>
    <xf xfId="0" numFmtId="3" applyNumberFormat="1" borderId="5" applyBorder="1" fontId="6" applyFont="1" fillId="3" applyFill="1" applyAlignment="1">
      <alignment horizontal="right"/>
    </xf>
    <xf xfId="0" numFmtId="15" applyNumberFormat="1" borderId="6" applyBorder="1" fontId="6" applyFont="1" fillId="3" applyFill="1" applyAlignment="1">
      <alignment horizontal="left"/>
    </xf>
    <xf xfId="0" numFmtId="165" applyNumberFormat="1" borderId="6" applyBorder="1" fontId="6" applyFont="1" fillId="3" applyFill="1" applyAlignment="1">
      <alignment horizontal="right"/>
    </xf>
    <xf xfId="0" numFmtId="3" applyNumberFormat="1" borderId="4" applyBorder="1" fontId="6" applyFont="1" fillId="3" applyFill="1" applyAlignment="1">
      <alignment horizontal="right"/>
    </xf>
    <xf xfId="0" numFmtId="0" borderId="4" applyBorder="1" fontId="6" applyFont="1" fillId="3" applyFill="1" applyAlignment="1">
      <alignment horizontal="left"/>
    </xf>
    <xf xfId="0" numFmtId="14" applyNumberFormat="1" borderId="4" applyBorder="1" fontId="6" applyFont="1" fillId="3" applyFill="1" applyAlignment="1">
      <alignment horizontal="left"/>
    </xf>
    <xf xfId="0" numFmtId="15" applyNumberFormat="1" borderId="4" applyBorder="1" fontId="6" applyFont="1" fillId="3" applyFill="1" applyAlignment="1">
      <alignment horizontal="left"/>
    </xf>
    <xf xfId="0" numFmtId="165" applyNumberFormat="1" borderId="4" applyBorder="1" fontId="6" applyFont="1" fillId="3" applyFill="1" applyAlignment="1">
      <alignment horizontal="right"/>
    </xf>
    <xf xfId="0" numFmtId="1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Y35" displayName="Table1" name="Table1" id="1" totalsRowShown="0">
  <autoFilter ref="A1:Y35"/>
  <tableColumns count="25">
    <tableColumn name="Project Code" id="1"/>
    <tableColumn name="Description" id="2"/>
    <tableColumn name="Task" id="3"/>
    <tableColumn name="Start Date" id="4"/>
    <tableColumn name="Finish Date" id="5"/>
    <tableColumn name="Percentage Complete" id="6"/>
    <tableColumn name="Category" id="7"/>
    <tableColumn name="Scope Completion" id="8"/>
    <tableColumn name="Time Completion" id="9"/>
    <tableColumn name="Performance index" id="10"/>
    <tableColumn name="Performance Category" id="11"/>
    <tableColumn name="Priority" id="12"/>
    <tableColumn name="Issues/Risks" id="13"/>
    <tableColumn name="Division" id="14"/>
    <tableColumn name="Budget amount" id="15"/>
    <tableColumn name="Total Amount Spent" id="16"/>
    <tableColumn name="Budget Spent" id="17"/>
    <tableColumn name="Budget Status" id="18"/>
    <tableColumn name="Budget Status Category" id="19"/>
    <tableColumn name="Location" id="20"/>
    <tableColumn name="Amount received" id="21"/>
    <tableColumn name="CO Amount" id="22"/>
    <tableColumn name="ProjectedGross Margin (%)" id="23"/>
    <tableColumn name="Actual GrossMargin (%)" id="24"/>
    <tableColumn name="% Deviation of the Profit Margin" id="2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K80" displayName="ProjectData" name="ProjectData" id="2" totalsRowShown="0">
  <autoFilter ref="A1:K80"/>
  <tableColumns count="11">
    <tableColumn name="Project Code" id="1"/>
    <tableColumn name="Item" id="2"/>
    <tableColumn name="Description" id="3"/>
    <tableColumn name="Owner" id="4"/>
    <tableColumn name="Start Date" id="5"/>
    <tableColumn name="Finish Date" id="6"/>
    <tableColumn name="Percentage Complete" id="7"/>
    <tableColumn name="Category" id="8"/>
    <tableColumn name="Predecessor" id="9"/>
    <tableColumn name="Status" id="10"/>
    <tableColumn name="Column1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3"/>
  <sheetViews>
    <sheetView workbookViewId="0"/>
  </sheetViews>
  <sheetFormatPr defaultRowHeight="15" x14ac:dyDescent="0.25"/>
  <cols>
    <col min="1" max="1" style="20" width="15.719285714285713" customWidth="1" bestFit="1"/>
    <col min="2" max="2" style="21" width="50.29071428571429" customWidth="1" bestFit="1"/>
    <col min="3" max="3" style="22" width="17.005" customWidth="1" bestFit="1"/>
    <col min="4" max="4" style="22" width="10.576428571428572" customWidth="1" bestFit="1"/>
    <col min="5" max="5" style="21" width="10.43357142857143" customWidth="1" bestFit="1"/>
    <col min="6" max="6" style="20" width="20.14785714285714" customWidth="1" bestFit="1"/>
    <col min="7" max="7" style="21" width="61.29071428571429" customWidth="1" bestFit="1"/>
    <col min="8" max="8" style="22" width="13.43357142857143" customWidth="1" bestFit="1"/>
    <col min="9" max="9" style="22" width="11.576428571428572" customWidth="1" bestFit="1"/>
    <col min="10" max="10" style="21" width="10.290714285714287" customWidth="1" bestFit="1"/>
    <col min="11" max="11" style="21" width="10.290714285714287" customWidth="1" bestFit="1"/>
    <col min="12" max="12" style="21" width="10.290714285714287" customWidth="1" bestFit="1"/>
    <col min="13" max="13" style="21" width="10.290714285714287" customWidth="1" bestFit="1"/>
    <col min="14" max="14" style="21" width="10.290714285714287" customWidth="1" bestFit="1"/>
    <col min="15" max="15" style="21" width="10.290714285714287" customWidth="1" bestFit="1"/>
    <col min="16" max="16" style="21" width="10.290714285714287" customWidth="1" bestFit="1"/>
    <col min="17" max="17" style="21" width="10.290714285714287" customWidth="1" bestFit="1"/>
    <col min="18" max="18" style="21" width="13.576428571428572" customWidth="1" bestFit="1"/>
    <col min="19" max="19" style="21" width="13.576428571428572" customWidth="1" bestFit="1"/>
    <col min="20" max="20" style="21" width="10.290714285714287" customWidth="1" bestFit="1"/>
    <col min="21" max="21" style="21" width="10.290714285714287" customWidth="1" bestFit="1"/>
    <col min="22" max="22" style="21" width="10.290714285714287" customWidth="1" bestFit="1"/>
    <col min="23" max="23" style="21" width="10.290714285714287" customWidth="1" bestFit="1"/>
    <col min="24" max="24" style="21" width="10.290714285714287" customWidth="1" bestFit="1"/>
    <col min="25" max="25" style="21" width="10.290714285714287" customWidth="1" bestFit="1"/>
    <col min="26" max="26" style="21" width="10.290714285714287" customWidth="1" bestFit="1"/>
    <col min="27" max="27" style="20" width="15.719285714285713" customWidth="1" bestFit="1"/>
    <col min="28" max="28" style="23" width="18.433571428571426" customWidth="1" bestFit="1"/>
    <col min="29" max="29" style="23" width="17.005" customWidth="1" bestFit="1"/>
    <col min="30" max="30" style="21" width="10.290714285714287" customWidth="1" bestFit="1"/>
    <col min="31" max="31" style="20" width="15.719285714285713" customWidth="1" bestFit="1"/>
    <col min="32" max="32" style="23" width="24.433571428571426" customWidth="1" bestFit="1"/>
  </cols>
  <sheetData>
    <row x14ac:dyDescent="0.25" r="1" customHeight="1" ht="18.75">
      <c r="A1" s="1"/>
      <c r="B1" s="2"/>
      <c r="C1" s="17"/>
      <c r="D1" s="17"/>
      <c r="E1" s="2"/>
      <c r="F1" s="1"/>
      <c r="G1" s="2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 t="s">
        <v>0</v>
      </c>
      <c r="AB1" s="4" t="s">
        <v>100</v>
      </c>
      <c r="AC1" s="64" t="s">
        <v>101</v>
      </c>
      <c r="AD1" s="2"/>
      <c r="AE1" s="1" t="s">
        <v>0</v>
      </c>
      <c r="AF1" s="4" t="s">
        <v>177</v>
      </c>
    </row>
    <row x14ac:dyDescent="0.25" r="2" customHeight="1" ht="18.75">
      <c r="A2" s="1"/>
      <c r="B2" s="2"/>
      <c r="C2" s="17"/>
      <c r="D2" s="17"/>
      <c r="E2" s="2"/>
      <c r="F2" s="1"/>
      <c r="G2" s="2"/>
      <c r="H2" s="17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9">
        <v>51410</v>
      </c>
      <c r="AB2" s="11">
        <v>0.44000000000000017</v>
      </c>
      <c r="AC2" s="11">
        <v>0.605767326732673</v>
      </c>
      <c r="AD2" s="2"/>
      <c r="AE2" s="9">
        <v>51397</v>
      </c>
      <c r="AF2" s="11">
        <v>19.74999999999999</v>
      </c>
    </row>
    <row x14ac:dyDescent="0.25" r="3" customHeight="1" ht="18.75">
      <c r="A3" s="1"/>
      <c r="B3" s="2"/>
      <c r="C3" s="17"/>
      <c r="D3" s="17"/>
      <c r="E3" s="2"/>
      <c r="F3" s="1"/>
      <c r="G3" s="2"/>
      <c r="H3" s="17"/>
      <c r="I3" s="1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 t="s">
        <v>98</v>
      </c>
      <c r="AB3" s="11">
        <v>0.44000000000000017</v>
      </c>
      <c r="AC3" s="11">
        <v>0.605767326732673</v>
      </c>
      <c r="AD3" s="2"/>
      <c r="AE3" s="9">
        <v>51410</v>
      </c>
      <c r="AF3" s="11">
        <v>7.040000000000003</v>
      </c>
    </row>
    <row x14ac:dyDescent="0.25" r="4" customHeight="1" ht="18.75">
      <c r="A4" s="1"/>
      <c r="B4" s="2"/>
      <c r="C4" s="17"/>
      <c r="D4" s="17"/>
      <c r="E4" s="2"/>
      <c r="F4" s="1"/>
      <c r="G4" s="2"/>
      <c r="H4" s="17"/>
      <c r="I4" s="1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4"/>
      <c r="AC4" s="4"/>
      <c r="AD4" s="2"/>
      <c r="AE4" s="9">
        <v>51407</v>
      </c>
      <c r="AF4" s="11">
        <v>0.6000000000000003</v>
      </c>
    </row>
    <row x14ac:dyDescent="0.25" r="5" customHeight="1" ht="18.75">
      <c r="A5" s="1"/>
      <c r="B5" s="2"/>
      <c r="C5" s="17"/>
      <c r="D5" s="17"/>
      <c r="E5" s="2"/>
      <c r="F5" s="1"/>
      <c r="G5" s="2"/>
      <c r="H5" s="17"/>
      <c r="I5" s="1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  <c r="AB5" s="4"/>
      <c r="AC5" s="4"/>
      <c r="AD5" s="2"/>
      <c r="AE5" s="9">
        <v>51382</v>
      </c>
      <c r="AF5" s="4"/>
    </row>
    <row x14ac:dyDescent="0.25" r="6" customHeight="1" ht="18.75">
      <c r="A6" s="1"/>
      <c r="B6" s="2"/>
      <c r="C6" s="17"/>
      <c r="D6" s="17"/>
      <c r="E6" s="2"/>
      <c r="F6" s="1"/>
      <c r="G6" s="2"/>
      <c r="H6" s="17"/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4"/>
      <c r="AC6" s="4"/>
      <c r="AD6" s="2"/>
      <c r="AE6" s="9">
        <v>51368</v>
      </c>
      <c r="AF6" s="4"/>
    </row>
    <row x14ac:dyDescent="0.25" r="7" customHeight="1" ht="18.75">
      <c r="A7" s="1"/>
      <c r="B7" s="2"/>
      <c r="C7" s="17"/>
      <c r="D7" s="17"/>
      <c r="E7" s="2"/>
      <c r="F7" s="1"/>
      <c r="G7" s="2"/>
      <c r="H7" s="17"/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4"/>
      <c r="AC7" s="4"/>
      <c r="AD7" s="2"/>
      <c r="AE7" s="9">
        <v>51268</v>
      </c>
      <c r="AF7" s="4"/>
    </row>
    <row x14ac:dyDescent="0.25" r="8" customHeight="1" ht="18.75">
      <c r="A8" s="1"/>
      <c r="B8" s="2"/>
      <c r="C8" s="17"/>
      <c r="D8" s="17"/>
      <c r="E8" s="2"/>
      <c r="F8" s="1"/>
      <c r="G8" s="2"/>
      <c r="H8" s="17"/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4"/>
      <c r="AC8" s="4"/>
      <c r="AD8" s="2"/>
      <c r="AE8" s="9">
        <v>51419</v>
      </c>
      <c r="AF8" s="4"/>
    </row>
    <row x14ac:dyDescent="0.25" r="9" customHeight="1" ht="18.75">
      <c r="A9" s="1"/>
      <c r="B9" s="2"/>
      <c r="C9" s="17"/>
      <c r="D9" s="17"/>
      <c r="E9" s="2"/>
      <c r="F9" s="1"/>
      <c r="G9" s="2"/>
      <c r="H9" s="17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4"/>
      <c r="AC9" s="4"/>
      <c r="AD9" s="2"/>
      <c r="AE9" s="9">
        <v>51280</v>
      </c>
      <c r="AF9" s="4"/>
    </row>
    <row x14ac:dyDescent="0.25" r="10" customHeight="1" ht="18.75">
      <c r="A10" s="1"/>
      <c r="B10" s="2"/>
      <c r="C10" s="17"/>
      <c r="D10" s="17"/>
      <c r="E10" s="2"/>
      <c r="F10" s="1"/>
      <c r="G10" s="2"/>
      <c r="H10" s="17"/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4"/>
      <c r="AC10" s="4"/>
      <c r="AD10" s="2"/>
      <c r="AE10" s="9">
        <v>51396</v>
      </c>
      <c r="AF10" s="4"/>
    </row>
    <row x14ac:dyDescent="0.25" r="11" customHeight="1" ht="18.75">
      <c r="A11" s="1"/>
      <c r="B11" s="2"/>
      <c r="C11" s="17"/>
      <c r="D11" s="17"/>
      <c r="E11" s="2"/>
      <c r="F11" s="1"/>
      <c r="G11" s="2"/>
      <c r="H11" s="17"/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4"/>
      <c r="AC11" s="4"/>
      <c r="AD11" s="2"/>
      <c r="AE11" s="9">
        <v>51345</v>
      </c>
      <c r="AF11" s="4"/>
    </row>
    <row x14ac:dyDescent="0.25" r="12" customHeight="1" ht="18.75">
      <c r="A12" s="1"/>
      <c r="B12" s="2"/>
      <c r="C12" s="17"/>
      <c r="D12" s="17"/>
      <c r="E12" s="2"/>
      <c r="F12" s="1"/>
      <c r="G12" s="2"/>
      <c r="H12" s="17"/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4"/>
      <c r="AC12" s="4"/>
      <c r="AD12" s="2"/>
      <c r="AE12" s="9">
        <v>51422</v>
      </c>
      <c r="AF12" s="4"/>
    </row>
    <row x14ac:dyDescent="0.25" r="13" customHeight="1" ht="18.75">
      <c r="A13" s="1"/>
      <c r="B13" s="2"/>
      <c r="C13" s="17"/>
      <c r="D13" s="17"/>
      <c r="E13" s="2"/>
      <c r="F13" s="1"/>
      <c r="G13" s="2"/>
      <c r="H13" s="17"/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4"/>
      <c r="AC13" s="4"/>
      <c r="AD13" s="2"/>
      <c r="AE13" s="9">
        <v>51415</v>
      </c>
      <c r="AF13" s="4"/>
    </row>
    <row x14ac:dyDescent="0.25" r="14" customHeight="1" ht="18.75">
      <c r="A14" s="1"/>
      <c r="B14" s="2"/>
      <c r="C14" s="17"/>
      <c r="D14" s="17"/>
      <c r="E14" s="2"/>
      <c r="F14" s="1"/>
      <c r="G14" s="2"/>
      <c r="H14" s="17"/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4"/>
      <c r="AC14" s="4"/>
      <c r="AD14" s="2"/>
      <c r="AE14" s="9">
        <v>51391</v>
      </c>
      <c r="AF14" s="4"/>
    </row>
    <row x14ac:dyDescent="0.25" r="15" customHeight="1" ht="18.75">
      <c r="A15" s="1"/>
      <c r="B15" s="2"/>
      <c r="C15" s="17"/>
      <c r="D15" s="17"/>
      <c r="E15" s="2"/>
      <c r="F15" s="1"/>
      <c r="G15" s="2"/>
      <c r="H15" s="17"/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/>
      <c r="AB15" s="4"/>
      <c r="AC15" s="4"/>
      <c r="AD15" s="2"/>
      <c r="AE15" s="9">
        <v>51411</v>
      </c>
      <c r="AF15" s="4"/>
    </row>
    <row x14ac:dyDescent="0.25" r="16" customHeight="1" ht="18.75">
      <c r="A16" s="1"/>
      <c r="B16" s="2"/>
      <c r="C16" s="17"/>
      <c r="D16" s="17"/>
      <c r="E16" s="2"/>
      <c r="F16" s="1"/>
      <c r="G16" s="2"/>
      <c r="H16" s="17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/>
      <c r="AB16" s="4"/>
      <c r="AC16" s="4"/>
      <c r="AD16" s="2"/>
      <c r="AE16" s="9">
        <v>51414</v>
      </c>
      <c r="AF16" s="4"/>
    </row>
    <row x14ac:dyDescent="0.25" r="17" customHeight="1" ht="18.75">
      <c r="A17" s="1"/>
      <c r="B17" s="2"/>
      <c r="C17" s="17"/>
      <c r="D17" s="17"/>
      <c r="E17" s="2"/>
      <c r="F17" s="1"/>
      <c r="G17" s="2"/>
      <c r="H17" s="17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4"/>
      <c r="AC17" s="4"/>
      <c r="AD17" s="2"/>
      <c r="AE17" s="9">
        <v>51413</v>
      </c>
      <c r="AF17" s="4"/>
    </row>
    <row x14ac:dyDescent="0.25" r="18" customHeight="1" ht="18.75">
      <c r="A18" s="1"/>
      <c r="B18" s="2"/>
      <c r="C18" s="17"/>
      <c r="D18" s="17"/>
      <c r="E18" s="2"/>
      <c r="F18" s="1"/>
      <c r="G18" s="2"/>
      <c r="H18" s="17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/>
      <c r="AB18" s="4"/>
      <c r="AC18" s="4"/>
      <c r="AD18" s="2"/>
      <c r="AE18" s="9">
        <v>51166</v>
      </c>
      <c r="AF18" s="4"/>
    </row>
    <row x14ac:dyDescent="0.25" r="19" customHeight="1" ht="18.75">
      <c r="A19" s="1"/>
      <c r="B19" s="2"/>
      <c r="C19" s="17"/>
      <c r="D19" s="17"/>
      <c r="E19" s="2"/>
      <c r="F19" s="1"/>
      <c r="G19" s="2"/>
      <c r="H19" s="17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  <c r="AB19" s="4"/>
      <c r="AC19" s="4"/>
      <c r="AD19" s="2"/>
      <c r="AE19" s="9">
        <v>51095</v>
      </c>
      <c r="AF19" s="4"/>
    </row>
    <row x14ac:dyDescent="0.25" r="20" customHeight="1" ht="18.75">
      <c r="A20" s="1"/>
      <c r="B20" s="2"/>
      <c r="C20" s="17"/>
      <c r="D20" s="17"/>
      <c r="E20" s="2"/>
      <c r="F20" s="1"/>
      <c r="G20" s="2"/>
      <c r="H20" s="17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4"/>
      <c r="AC20" s="4"/>
      <c r="AD20" s="2"/>
      <c r="AE20" s="9">
        <v>51370</v>
      </c>
      <c r="AF20" s="4"/>
    </row>
    <row x14ac:dyDescent="0.25" r="21" customHeight="1" ht="18.75">
      <c r="A21" s="1"/>
      <c r="B21" s="2"/>
      <c r="C21" s="17"/>
      <c r="D21" s="17"/>
      <c r="E21" s="2"/>
      <c r="F21" s="1"/>
      <c r="G21" s="2"/>
      <c r="H21" s="17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/>
      <c r="AB21" s="4"/>
      <c r="AC21" s="4"/>
      <c r="AD21" s="2"/>
      <c r="AE21" s="9">
        <v>51373</v>
      </c>
      <c r="AF21" s="4"/>
    </row>
    <row x14ac:dyDescent="0.25" r="22" customHeight="1" ht="18.75">
      <c r="A22" s="1" t="s">
        <v>6</v>
      </c>
      <c r="B22" s="65" t="s">
        <v>111</v>
      </c>
      <c r="C22" s="17"/>
      <c r="D22" s="17"/>
      <c r="E22" s="2"/>
      <c r="F22" s="1" t="s">
        <v>6</v>
      </c>
      <c r="G22" s="65" t="s">
        <v>120</v>
      </c>
      <c r="H22" s="17"/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/>
      <c r="AB22" s="4"/>
      <c r="AC22" s="4"/>
      <c r="AD22" s="2"/>
      <c r="AE22" s="9">
        <v>51398</v>
      </c>
      <c r="AF22" s="4"/>
    </row>
    <row x14ac:dyDescent="0.25" r="23" customHeight="1" ht="18.75">
      <c r="A23" s="1"/>
      <c r="B23" s="2"/>
      <c r="C23" s="17"/>
      <c r="D23" s="17"/>
      <c r="E23" s="2"/>
      <c r="F23" s="1"/>
      <c r="G23" s="2"/>
      <c r="H23" s="17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4"/>
      <c r="AC23" s="4"/>
      <c r="AD23" s="2"/>
      <c r="AE23" s="9">
        <v>51307</v>
      </c>
      <c r="AF23" s="4"/>
    </row>
    <row x14ac:dyDescent="0.25" r="24" customHeight="1" ht="18.75">
      <c r="A24" s="1" t="s">
        <v>0</v>
      </c>
      <c r="B24" s="2" t="s">
        <v>2</v>
      </c>
      <c r="C24" s="3" t="s">
        <v>178</v>
      </c>
      <c r="D24" s="3" t="s">
        <v>179</v>
      </c>
      <c r="E24" s="2"/>
      <c r="F24" s="1" t="s">
        <v>0</v>
      </c>
      <c r="G24" s="2" t="s">
        <v>2</v>
      </c>
      <c r="H24" s="3" t="s">
        <v>179</v>
      </c>
      <c r="I24" s="3" t="s">
        <v>178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4"/>
      <c r="AC24" s="4"/>
      <c r="AD24" s="2"/>
      <c r="AE24" s="9">
        <v>51325</v>
      </c>
      <c r="AF24" s="4"/>
    </row>
    <row x14ac:dyDescent="0.25" r="25" customHeight="1" ht="18.75">
      <c r="A25" s="9">
        <v>51410</v>
      </c>
      <c r="B25" s="2" t="s">
        <v>172</v>
      </c>
      <c r="C25" s="10">
        <v>45944</v>
      </c>
      <c r="D25" s="10">
        <v>45929</v>
      </c>
      <c r="E25" s="2"/>
      <c r="F25" s="9">
        <v>51410</v>
      </c>
      <c r="G25" s="2"/>
      <c r="H25" s="17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4"/>
      <c r="AC25" s="4"/>
      <c r="AD25" s="2"/>
      <c r="AE25" s="9">
        <v>51366</v>
      </c>
      <c r="AF25" s="4"/>
    </row>
    <row x14ac:dyDescent="0.25" r="26" customHeight="1" ht="18.75">
      <c r="A26" s="1"/>
      <c r="B26" s="2" t="s">
        <v>171</v>
      </c>
      <c r="C26" s="10">
        <v>45944</v>
      </c>
      <c r="D26" s="10">
        <v>45929</v>
      </c>
      <c r="E26" s="2"/>
      <c r="F26" s="1"/>
      <c r="G26" s="2" t="s">
        <v>168</v>
      </c>
      <c r="H26" s="66">
        <v>45856</v>
      </c>
      <c r="I26" s="66">
        <v>45856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4"/>
      <c r="AC26" s="4"/>
      <c r="AD26" s="2"/>
      <c r="AE26" s="9">
        <v>51164</v>
      </c>
      <c r="AF26" s="4"/>
    </row>
    <row x14ac:dyDescent="0.25" r="27" customHeight="1" ht="18.75">
      <c r="A27" s="1"/>
      <c r="B27" s="2" t="s">
        <v>133</v>
      </c>
      <c r="C27" s="10">
        <v>46017</v>
      </c>
      <c r="D27" s="10">
        <v>45929</v>
      </c>
      <c r="E27" s="2"/>
      <c r="F27" s="1"/>
      <c r="G27" s="2" t="s">
        <v>174</v>
      </c>
      <c r="H27" s="66">
        <v>45815</v>
      </c>
      <c r="I27" s="66">
        <v>45863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4"/>
      <c r="AC27" s="4"/>
      <c r="AD27" s="2"/>
      <c r="AE27" s="9">
        <v>51260</v>
      </c>
      <c r="AF27" s="4"/>
    </row>
    <row x14ac:dyDescent="0.25" r="28" customHeight="1" ht="18.75">
      <c r="A28" s="1"/>
      <c r="B28" s="2" t="s">
        <v>168</v>
      </c>
      <c r="C28" s="10">
        <v>45919</v>
      </c>
      <c r="D28" s="10">
        <v>45919</v>
      </c>
      <c r="E28" s="2"/>
      <c r="F28" s="1"/>
      <c r="G28" s="2" t="s">
        <v>175</v>
      </c>
      <c r="H28" s="66">
        <v>45838</v>
      </c>
      <c r="I28" s="66">
        <v>45855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4"/>
      <c r="AC28" s="4"/>
      <c r="AD28" s="2"/>
      <c r="AE28" s="9">
        <v>51143</v>
      </c>
      <c r="AF28" s="4"/>
    </row>
    <row x14ac:dyDescent="0.25" r="29" customHeight="1" ht="18.75">
      <c r="A29" s="1"/>
      <c r="B29" s="2" t="s">
        <v>169</v>
      </c>
      <c r="C29" s="10">
        <v>45926</v>
      </c>
      <c r="D29" s="10">
        <v>45922</v>
      </c>
      <c r="E29" s="2"/>
      <c r="F29" s="1"/>
      <c r="G29" s="2" t="s">
        <v>176</v>
      </c>
      <c r="H29" s="66">
        <v>45859</v>
      </c>
      <c r="I29" s="66">
        <v>45863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4"/>
      <c r="AC29" s="4"/>
      <c r="AD29" s="2"/>
      <c r="AE29" s="9">
        <v>51395</v>
      </c>
      <c r="AF29" s="4"/>
    </row>
    <row x14ac:dyDescent="0.25" r="30" customHeight="1" ht="18.75">
      <c r="A30" s="1"/>
      <c r="B30" s="2" t="s">
        <v>166</v>
      </c>
      <c r="C30" s="10">
        <v>45898</v>
      </c>
      <c r="D30" s="10">
        <v>45894</v>
      </c>
      <c r="E30" s="2"/>
      <c r="F30" s="1"/>
      <c r="G30" s="2"/>
      <c r="H30" s="17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4"/>
      <c r="AC30" s="4"/>
      <c r="AD30" s="2"/>
      <c r="AE30" s="9">
        <v>51412</v>
      </c>
      <c r="AF30" s="4"/>
    </row>
    <row x14ac:dyDescent="0.25" r="31" customHeight="1" ht="18.75">
      <c r="A31" s="1"/>
      <c r="B31" s="2" t="s">
        <v>173</v>
      </c>
      <c r="C31" s="10">
        <v>45929</v>
      </c>
      <c r="D31" s="10">
        <v>45929</v>
      </c>
      <c r="E31" s="2"/>
      <c r="F31" s="1"/>
      <c r="G31" s="2"/>
      <c r="H31" s="17"/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4"/>
      <c r="AC31" s="4"/>
      <c r="AD31" s="2"/>
      <c r="AE31" s="9">
        <v>51212</v>
      </c>
      <c r="AF31" s="4"/>
    </row>
    <row x14ac:dyDescent="0.25" r="32" customHeight="1" ht="18.75">
      <c r="A32" s="1"/>
      <c r="B32" s="2" t="s">
        <v>167</v>
      </c>
      <c r="C32" s="10">
        <v>45918</v>
      </c>
      <c r="D32" s="10">
        <v>45901</v>
      </c>
      <c r="E32" s="2"/>
      <c r="F32" s="1"/>
      <c r="G32" s="2"/>
      <c r="H32" s="17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4"/>
      <c r="AC32" s="4"/>
      <c r="AD32" s="2"/>
      <c r="AE32" s="9">
        <v>51336</v>
      </c>
      <c r="AF32" s="4"/>
    </row>
    <row x14ac:dyDescent="0.25" r="33" customHeight="1" ht="18.75">
      <c r="A33" s="1"/>
      <c r="B33" s="2"/>
      <c r="C33" s="17"/>
      <c r="D33" s="17"/>
      <c r="E33" s="2"/>
      <c r="F33" s="1"/>
      <c r="G33" s="2"/>
      <c r="H33" s="17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/>
      <c r="AB33" s="4"/>
      <c r="AC33" s="4"/>
      <c r="AD33" s="2"/>
      <c r="AE33" s="9">
        <v>51408</v>
      </c>
      <c r="AF33" s="4"/>
    </row>
    <row x14ac:dyDescent="0.25" r="34" customHeight="1" ht="18.75">
      <c r="A34" s="1"/>
      <c r="B34" s="2"/>
      <c r="C34" s="17"/>
      <c r="D34" s="17"/>
      <c r="E34" s="2"/>
      <c r="F34" s="1"/>
      <c r="G34" s="2"/>
      <c r="H34" s="17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4"/>
      <c r="AC34" s="4"/>
      <c r="AD34" s="2"/>
      <c r="AE34" s="9">
        <v>51339</v>
      </c>
      <c r="AF34" s="4"/>
    </row>
    <row x14ac:dyDescent="0.25" r="35" customHeight="1" ht="18.75">
      <c r="A35" s="1"/>
      <c r="B35" s="2"/>
      <c r="C35" s="17"/>
      <c r="D35" s="17"/>
      <c r="E35" s="2"/>
      <c r="F35" s="1"/>
      <c r="G35" s="2"/>
      <c r="H35" s="17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4"/>
      <c r="AC35" s="4"/>
      <c r="AD35" s="2"/>
      <c r="AE35" s="9">
        <v>51406</v>
      </c>
      <c r="AF35" s="4"/>
    </row>
    <row x14ac:dyDescent="0.25" r="36" customHeight="1" ht="18.75">
      <c r="A36" s="1"/>
      <c r="B36" s="2"/>
      <c r="C36" s="17"/>
      <c r="D36" s="17"/>
      <c r="E36" s="2"/>
      <c r="F36" s="1"/>
      <c r="G36" s="2"/>
      <c r="H36" s="17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/>
      <c r="AB36" s="4"/>
      <c r="AC36" s="4"/>
      <c r="AD36" s="2"/>
      <c r="AE36" s="1" t="s">
        <v>98</v>
      </c>
      <c r="AF36" s="11">
        <v>27.389999999999993</v>
      </c>
    </row>
    <row x14ac:dyDescent="0.25" r="37" customHeight="1" ht="18.75">
      <c r="A37" s="1"/>
      <c r="B37" s="2"/>
      <c r="C37" s="17"/>
      <c r="D37" s="17"/>
      <c r="E37" s="2"/>
      <c r="F37" s="1"/>
      <c r="G37" s="2"/>
      <c r="H37" s="17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4"/>
      <c r="AC37" s="4"/>
      <c r="AD37" s="2"/>
      <c r="AE37" s="1"/>
      <c r="AF37" s="4"/>
    </row>
    <row x14ac:dyDescent="0.25" r="38" customHeight="1" ht="18.75">
      <c r="A38" s="1"/>
      <c r="B38" s="2"/>
      <c r="C38" s="17"/>
      <c r="D38" s="17"/>
      <c r="E38" s="2"/>
      <c r="F38" s="1"/>
      <c r="G38" s="2"/>
      <c r="H38" s="17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4"/>
      <c r="AC38" s="4"/>
      <c r="AD38" s="2"/>
      <c r="AE38" s="1"/>
      <c r="AF38" s="4"/>
    </row>
    <row x14ac:dyDescent="0.25" r="39" customHeight="1" ht="18.75">
      <c r="A39" s="1"/>
      <c r="B39" s="2"/>
      <c r="C39" s="17"/>
      <c r="D39" s="17"/>
      <c r="E39" s="2"/>
      <c r="F39" s="1"/>
      <c r="G39" s="2"/>
      <c r="H39" s="17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4"/>
      <c r="AC39" s="4"/>
      <c r="AD39" s="2"/>
      <c r="AE39" s="1"/>
      <c r="AF39" s="4"/>
    </row>
    <row x14ac:dyDescent="0.25" r="40" customHeight="1" ht="18.75">
      <c r="A40" s="1"/>
      <c r="B40" s="2"/>
      <c r="C40" s="17"/>
      <c r="D40" s="17"/>
      <c r="E40" s="2"/>
      <c r="F40" s="1"/>
      <c r="G40" s="2"/>
      <c r="H40" s="17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/>
      <c r="AB40" s="4"/>
      <c r="AC40" s="4"/>
      <c r="AD40" s="2"/>
      <c r="AE40" s="1"/>
      <c r="AF40" s="4"/>
    </row>
    <row x14ac:dyDescent="0.25" r="41" customHeight="1" ht="18.75">
      <c r="A41" s="1"/>
      <c r="B41" s="2"/>
      <c r="C41" s="17"/>
      <c r="D41" s="17"/>
      <c r="E41" s="2"/>
      <c r="F41" s="1"/>
      <c r="G41" s="2"/>
      <c r="H41" s="17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/>
      <c r="AB41" s="4"/>
      <c r="AC41" s="4"/>
      <c r="AD41" s="2"/>
      <c r="AE41" s="1"/>
      <c r="AF41" s="4"/>
    </row>
    <row x14ac:dyDescent="0.25" r="42" customHeight="1" ht="18.75">
      <c r="A42" s="1"/>
      <c r="B42" s="2"/>
      <c r="C42" s="17"/>
      <c r="D42" s="17"/>
      <c r="E42" s="2"/>
      <c r="F42" s="1"/>
      <c r="G42" s="2"/>
      <c r="H42" s="17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/>
      <c r="AB42" s="4"/>
      <c r="AC42" s="4"/>
      <c r="AD42" s="2"/>
      <c r="AE42" s="1"/>
      <c r="AF42" s="4"/>
    </row>
    <row x14ac:dyDescent="0.25" r="43" customHeight="1" ht="18.75">
      <c r="A43" s="1"/>
      <c r="B43" s="2"/>
      <c r="C43" s="17"/>
      <c r="D43" s="17"/>
      <c r="E43" s="2"/>
      <c r="F43" s="1"/>
      <c r="G43" s="2"/>
      <c r="H43" s="17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/>
      <c r="AB43" s="4"/>
      <c r="AC43" s="4"/>
      <c r="AD43" s="2"/>
      <c r="AE43" s="1"/>
      <c r="AF43" s="4"/>
    </row>
    <row x14ac:dyDescent="0.25" r="44" customHeight="1" ht="18.75">
      <c r="A44" s="1"/>
      <c r="B44" s="2"/>
      <c r="C44" s="17"/>
      <c r="D44" s="17"/>
      <c r="E44" s="2"/>
      <c r="F44" s="1"/>
      <c r="G44" s="2"/>
      <c r="H44" s="17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"/>
      <c r="AB44" s="4"/>
      <c r="AC44" s="4"/>
      <c r="AD44" s="2"/>
      <c r="AE44" s="1"/>
      <c r="AF44" s="4"/>
    </row>
    <row x14ac:dyDescent="0.25" r="45" customHeight="1" ht="18.75">
      <c r="A45" s="1"/>
      <c r="B45" s="2"/>
      <c r="C45" s="17"/>
      <c r="D45" s="17"/>
      <c r="E45" s="2"/>
      <c r="F45" s="1"/>
      <c r="G45" s="2"/>
      <c r="H45" s="17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"/>
      <c r="AB45" s="4"/>
      <c r="AC45" s="4"/>
      <c r="AD45" s="2"/>
      <c r="AE45" s="1"/>
      <c r="AF45" s="4"/>
    </row>
    <row x14ac:dyDescent="0.25" r="46" customHeight="1" ht="18.75">
      <c r="A46" s="1"/>
      <c r="B46" s="2"/>
      <c r="C46" s="17"/>
      <c r="D46" s="17"/>
      <c r="E46" s="2"/>
      <c r="F46" s="1"/>
      <c r="G46" s="2"/>
      <c r="H46" s="17"/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"/>
      <c r="AB46" s="4"/>
      <c r="AC46" s="4"/>
      <c r="AD46" s="2"/>
      <c r="AE46" s="1"/>
      <c r="AF46" s="4"/>
    </row>
    <row x14ac:dyDescent="0.25" r="47" customHeight="1" ht="18.75">
      <c r="A47" s="1"/>
      <c r="B47" s="2"/>
      <c r="C47" s="17"/>
      <c r="D47" s="17"/>
      <c r="E47" s="2"/>
      <c r="F47" s="1"/>
      <c r="G47" s="2"/>
      <c r="H47" s="17"/>
      <c r="I47" s="1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"/>
      <c r="AB47" s="4"/>
      <c r="AC47" s="4"/>
      <c r="AD47" s="2"/>
      <c r="AE47" s="1"/>
      <c r="AF47" s="4"/>
    </row>
    <row x14ac:dyDescent="0.25" r="48" customHeight="1" ht="18.75">
      <c r="A48" s="1"/>
      <c r="B48" s="2"/>
      <c r="C48" s="17"/>
      <c r="D48" s="17"/>
      <c r="E48" s="2"/>
      <c r="F48" s="1"/>
      <c r="G48" s="2"/>
      <c r="H48" s="17"/>
      <c r="I48" s="1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/>
      <c r="AB48" s="4"/>
      <c r="AC48" s="4"/>
      <c r="AD48" s="2"/>
      <c r="AE48" s="1"/>
      <c r="AF48" s="4"/>
    </row>
    <row x14ac:dyDescent="0.25" r="49" customHeight="1" ht="18.75">
      <c r="A49" s="1"/>
      <c r="B49" s="2"/>
      <c r="C49" s="17"/>
      <c r="D49" s="17"/>
      <c r="E49" s="2"/>
      <c r="F49" s="1"/>
      <c r="G49" s="2"/>
      <c r="H49" s="17"/>
      <c r="I49" s="1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"/>
      <c r="AB49" s="4"/>
      <c r="AC49" s="4"/>
      <c r="AD49" s="2"/>
      <c r="AE49" s="1"/>
      <c r="AF49" s="4"/>
    </row>
    <row x14ac:dyDescent="0.25" r="50" customHeight="1" ht="18.75">
      <c r="A50" s="1"/>
      <c r="B50" s="2"/>
      <c r="C50" s="17"/>
      <c r="D50" s="17"/>
      <c r="E50" s="2"/>
      <c r="F50" s="1"/>
      <c r="G50" s="2"/>
      <c r="H50" s="17"/>
      <c r="I50" s="1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"/>
      <c r="AB50" s="4"/>
      <c r="AC50" s="4"/>
      <c r="AD50" s="2"/>
      <c r="AE50" s="1"/>
      <c r="AF50" s="4"/>
    </row>
    <row x14ac:dyDescent="0.25" r="51" customHeight="1" ht="18.75">
      <c r="A51" s="1"/>
      <c r="B51" s="2"/>
      <c r="C51" s="17"/>
      <c r="D51" s="17"/>
      <c r="E51" s="2"/>
      <c r="F51" s="1"/>
      <c r="G51" s="2"/>
      <c r="H51" s="17"/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/>
      <c r="AB51" s="4"/>
      <c r="AC51" s="4"/>
      <c r="AD51" s="2"/>
      <c r="AE51" s="1"/>
      <c r="AF51" s="4"/>
    </row>
    <row x14ac:dyDescent="0.25" r="52" customHeight="1" ht="18.75">
      <c r="A52" s="1"/>
      <c r="B52" s="2"/>
      <c r="C52" s="17"/>
      <c r="D52" s="17"/>
      <c r="E52" s="2"/>
      <c r="F52" s="1"/>
      <c r="G52" s="2"/>
      <c r="H52" s="17"/>
      <c r="I52" s="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4"/>
      <c r="AC52" s="4"/>
      <c r="AD52" s="2"/>
      <c r="AE52" s="1"/>
      <c r="AF52" s="4"/>
    </row>
    <row x14ac:dyDescent="0.25" r="53" customHeight="1" ht="18.75">
      <c r="A53" s="1"/>
      <c r="B53" s="2"/>
      <c r="C53" s="17"/>
      <c r="D53" s="17"/>
      <c r="E53" s="2"/>
      <c r="F53" s="1"/>
      <c r="G53" s="2"/>
      <c r="H53" s="17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"/>
      <c r="AB53" s="4"/>
      <c r="AC53" s="4"/>
      <c r="AD53" s="2"/>
      <c r="AE53" s="1"/>
      <c r="AF53" s="4"/>
    </row>
    <row x14ac:dyDescent="0.25" r="54" customHeight="1" ht="18.75">
      <c r="A54" s="1"/>
      <c r="B54" s="2"/>
      <c r="C54" s="17"/>
      <c r="D54" s="17"/>
      <c r="E54" s="2"/>
      <c r="F54" s="1"/>
      <c r="G54" s="2"/>
      <c r="H54" s="17"/>
      <c r="I54" s="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"/>
      <c r="AB54" s="4"/>
      <c r="AC54" s="4"/>
      <c r="AD54" s="2"/>
      <c r="AE54" s="1"/>
      <c r="AF54" s="4"/>
    </row>
    <row x14ac:dyDescent="0.25" r="55" customHeight="1" ht="18.75">
      <c r="A55" s="1"/>
      <c r="B55" s="2"/>
      <c r="C55" s="17"/>
      <c r="D55" s="17"/>
      <c r="E55" s="2"/>
      <c r="F55" s="1"/>
      <c r="G55" s="2"/>
      <c r="H55" s="17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"/>
      <c r="AB55" s="4"/>
      <c r="AC55" s="4"/>
      <c r="AD55" s="2"/>
      <c r="AE55" s="1"/>
      <c r="AF55" s="4"/>
    </row>
    <row x14ac:dyDescent="0.25" r="56" customHeight="1" ht="18.75">
      <c r="A56" s="1"/>
      <c r="B56" s="2"/>
      <c r="C56" s="17"/>
      <c r="D56" s="17"/>
      <c r="E56" s="2"/>
      <c r="F56" s="1"/>
      <c r="G56" s="2"/>
      <c r="H56" s="17"/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"/>
      <c r="AB56" s="4"/>
      <c r="AC56" s="4"/>
      <c r="AD56" s="2"/>
      <c r="AE56" s="1"/>
      <c r="AF56" s="4"/>
    </row>
    <row x14ac:dyDescent="0.25" r="57" customHeight="1" ht="18.75">
      <c r="A57" s="1"/>
      <c r="B57" s="2"/>
      <c r="C57" s="17"/>
      <c r="D57" s="17"/>
      <c r="E57" s="2"/>
      <c r="F57" s="1"/>
      <c r="G57" s="2"/>
      <c r="H57" s="17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4"/>
      <c r="AC57" s="4"/>
      <c r="AD57" s="2"/>
      <c r="AE57" s="1"/>
      <c r="AF57" s="4"/>
    </row>
    <row x14ac:dyDescent="0.25" r="58" customHeight="1" ht="18.75">
      <c r="A58" s="1"/>
      <c r="B58" s="2"/>
      <c r="C58" s="17"/>
      <c r="D58" s="17"/>
      <c r="E58" s="2"/>
      <c r="F58" s="1"/>
      <c r="G58" s="2"/>
      <c r="H58" s="17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/>
      <c r="AB58" s="4"/>
      <c r="AC58" s="4"/>
      <c r="AD58" s="2"/>
      <c r="AE58" s="1"/>
      <c r="AF58" s="4"/>
    </row>
    <row x14ac:dyDescent="0.25" r="59" customHeight="1" ht="18.75">
      <c r="A59" s="1"/>
      <c r="B59" s="2"/>
      <c r="C59" s="17"/>
      <c r="D59" s="17"/>
      <c r="E59" s="2"/>
      <c r="F59" s="1"/>
      <c r="G59" s="2"/>
      <c r="H59" s="17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"/>
      <c r="AB59" s="4"/>
      <c r="AC59" s="4"/>
      <c r="AD59" s="2"/>
      <c r="AE59" s="1"/>
      <c r="AF59" s="4"/>
    </row>
    <row x14ac:dyDescent="0.25" r="60" customHeight="1" ht="18.75">
      <c r="A60" s="1"/>
      <c r="B60" s="2"/>
      <c r="C60" s="17"/>
      <c r="D60" s="17"/>
      <c r="E60" s="2"/>
      <c r="F60" s="1"/>
      <c r="G60" s="2"/>
      <c r="H60" s="17"/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"/>
      <c r="AB60" s="4"/>
      <c r="AC60" s="4"/>
      <c r="AD60" s="2"/>
      <c r="AE60" s="1"/>
      <c r="AF60" s="4"/>
    </row>
    <row x14ac:dyDescent="0.25" r="61" customHeight="1" ht="18.75">
      <c r="A61" s="1"/>
      <c r="B61" s="2"/>
      <c r="C61" s="17"/>
      <c r="D61" s="17"/>
      <c r="E61" s="2"/>
      <c r="F61" s="1"/>
      <c r="G61" s="2"/>
      <c r="H61" s="17"/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"/>
      <c r="AB61" s="4"/>
      <c r="AC61" s="4"/>
      <c r="AD61" s="2"/>
      <c r="AE61" s="1"/>
      <c r="AF61" s="4"/>
    </row>
    <row x14ac:dyDescent="0.25" r="62" customHeight="1" ht="18.75">
      <c r="A62" s="1"/>
      <c r="B62" s="2"/>
      <c r="C62" s="17"/>
      <c r="D62" s="17"/>
      <c r="E62" s="2"/>
      <c r="F62" s="1"/>
      <c r="G62" s="2"/>
      <c r="H62" s="17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  <c r="AB62" s="4"/>
      <c r="AC62" s="4"/>
      <c r="AD62" s="2"/>
      <c r="AE62" s="1"/>
      <c r="AF62" s="4"/>
    </row>
    <row x14ac:dyDescent="0.25" r="63" customHeight="1" ht="18.75">
      <c r="A63" s="1"/>
      <c r="B63" s="2"/>
      <c r="C63" s="17"/>
      <c r="D63" s="17"/>
      <c r="E63" s="2"/>
      <c r="F63" s="1"/>
      <c r="G63" s="2"/>
      <c r="H63" s="17"/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"/>
      <c r="AB63" s="4"/>
      <c r="AC63" s="4"/>
      <c r="AD63" s="2"/>
      <c r="AE63" s="1"/>
      <c r="AF63" s="4"/>
    </row>
    <row x14ac:dyDescent="0.25" r="64" customHeight="1" ht="18.75">
      <c r="A64" s="1"/>
      <c r="B64" s="2"/>
      <c r="C64" s="17"/>
      <c r="D64" s="17"/>
      <c r="E64" s="2"/>
      <c r="F64" s="1"/>
      <c r="G64" s="2"/>
      <c r="H64" s="17"/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"/>
      <c r="AB64" s="4"/>
      <c r="AC64" s="4"/>
      <c r="AD64" s="2"/>
      <c r="AE64" s="1"/>
      <c r="AF64" s="4"/>
    </row>
    <row x14ac:dyDescent="0.25" r="65" customHeight="1" ht="18.75">
      <c r="A65" s="1"/>
      <c r="B65" s="2"/>
      <c r="C65" s="17"/>
      <c r="D65" s="17"/>
      <c r="E65" s="2"/>
      <c r="F65" s="1"/>
      <c r="G65" s="2"/>
      <c r="H65" s="17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"/>
      <c r="AB65" s="4"/>
      <c r="AC65" s="4"/>
      <c r="AD65" s="2"/>
      <c r="AE65" s="1"/>
      <c r="AF65" s="4"/>
    </row>
    <row x14ac:dyDescent="0.25" r="66" customHeight="1" ht="18.75">
      <c r="A66" s="1"/>
      <c r="B66" s="2"/>
      <c r="C66" s="17"/>
      <c r="D66" s="17"/>
      <c r="E66" s="2"/>
      <c r="F66" s="1"/>
      <c r="G66" s="2"/>
      <c r="H66" s="17"/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"/>
      <c r="AB66" s="4"/>
      <c r="AC66" s="4"/>
      <c r="AD66" s="2"/>
      <c r="AE66" s="1"/>
      <c r="AF66" s="4"/>
    </row>
    <row x14ac:dyDescent="0.25" r="67" customHeight="1" ht="18.75">
      <c r="A67" s="1"/>
      <c r="B67" s="2"/>
      <c r="C67" s="17"/>
      <c r="D67" s="17"/>
      <c r="E67" s="2"/>
      <c r="F67" s="1"/>
      <c r="G67" s="2"/>
      <c r="H67" s="17"/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"/>
      <c r="AB67" s="4"/>
      <c r="AC67" s="4"/>
      <c r="AD67" s="2"/>
      <c r="AE67" s="1"/>
      <c r="AF67" s="4"/>
    </row>
    <row x14ac:dyDescent="0.25" r="68" customHeight="1" ht="18.75">
      <c r="A68" s="1"/>
      <c r="B68" s="2"/>
      <c r="C68" s="17"/>
      <c r="D68" s="17"/>
      <c r="E68" s="2"/>
      <c r="F68" s="1"/>
      <c r="G68" s="2"/>
      <c r="H68" s="17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"/>
      <c r="AB68" s="4"/>
      <c r="AC68" s="4"/>
      <c r="AD68" s="2"/>
      <c r="AE68" s="1"/>
      <c r="AF68" s="4"/>
    </row>
    <row x14ac:dyDescent="0.25" r="69" customHeight="1" ht="18.75">
      <c r="A69" s="1"/>
      <c r="B69" s="2"/>
      <c r="C69" s="17"/>
      <c r="D69" s="17"/>
      <c r="E69" s="2"/>
      <c r="F69" s="1"/>
      <c r="G69" s="2"/>
      <c r="H69" s="17"/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"/>
      <c r="AB69" s="4"/>
      <c r="AC69" s="4"/>
      <c r="AD69" s="2"/>
      <c r="AE69" s="1"/>
      <c r="AF69" s="4"/>
    </row>
    <row x14ac:dyDescent="0.25" r="70" customHeight="1" ht="18.75">
      <c r="A70" s="1"/>
      <c r="B70" s="2"/>
      <c r="C70" s="17"/>
      <c r="D70" s="17"/>
      <c r="E70" s="2"/>
      <c r="F70" s="1"/>
      <c r="G70" s="2"/>
      <c r="H70" s="17"/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"/>
      <c r="AB70" s="4"/>
      <c r="AC70" s="4"/>
      <c r="AD70" s="2"/>
      <c r="AE70" s="1"/>
      <c r="AF70" s="4"/>
    </row>
    <row x14ac:dyDescent="0.25" r="71" customHeight="1" ht="18.75">
      <c r="A71" s="1"/>
      <c r="B71" s="2"/>
      <c r="C71" s="17"/>
      <c r="D71" s="17"/>
      <c r="E71" s="2"/>
      <c r="F71" s="1"/>
      <c r="G71" s="2"/>
      <c r="H71" s="17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"/>
      <c r="AB71" s="4"/>
      <c r="AC71" s="4"/>
      <c r="AD71" s="2"/>
      <c r="AE71" s="1"/>
      <c r="AF71" s="4"/>
    </row>
    <row x14ac:dyDescent="0.25" r="72" customHeight="1" ht="18.75">
      <c r="A72" s="1"/>
      <c r="B72" s="2"/>
      <c r="C72" s="17"/>
      <c r="D72" s="17"/>
      <c r="E72" s="2"/>
      <c r="F72" s="1"/>
      <c r="G72" s="2"/>
      <c r="H72" s="17"/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"/>
      <c r="AB72" s="4"/>
      <c r="AC72" s="4"/>
      <c r="AD72" s="2"/>
      <c r="AE72" s="1"/>
      <c r="AF72" s="4"/>
    </row>
    <row x14ac:dyDescent="0.25" r="73" customHeight="1" ht="18.75">
      <c r="A73" s="1"/>
      <c r="B73" s="2"/>
      <c r="C73" s="17"/>
      <c r="D73" s="17"/>
      <c r="E73" s="2"/>
      <c r="F73" s="1"/>
      <c r="G73" s="2"/>
      <c r="H73" s="17"/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/>
      <c r="AB73" s="4"/>
      <c r="AC73" s="4"/>
      <c r="AD73" s="2"/>
      <c r="AE73" s="1"/>
      <c r="AF73" s="4"/>
    </row>
    <row x14ac:dyDescent="0.25" r="74" customHeight="1" ht="18.75">
      <c r="A74" s="1"/>
      <c r="B74" s="2"/>
      <c r="C74" s="17"/>
      <c r="D74" s="17"/>
      <c r="E74" s="2"/>
      <c r="F74" s="1"/>
      <c r="G74" s="2"/>
      <c r="H74" s="17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"/>
      <c r="AB74" s="4"/>
      <c r="AC74" s="4"/>
      <c r="AD74" s="2"/>
      <c r="AE74" s="1"/>
      <c r="AF74" s="4"/>
    </row>
    <row x14ac:dyDescent="0.25" r="75" customHeight="1" ht="18.75">
      <c r="A75" s="1"/>
      <c r="B75" s="2"/>
      <c r="C75" s="17"/>
      <c r="D75" s="17"/>
      <c r="E75" s="2"/>
      <c r="F75" s="1"/>
      <c r="G75" s="2"/>
      <c r="H75" s="17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"/>
      <c r="AB75" s="4"/>
      <c r="AC75" s="4"/>
      <c r="AD75" s="2"/>
      <c r="AE75" s="1"/>
      <c r="AF75" s="4"/>
    </row>
    <row x14ac:dyDescent="0.25" r="76" customHeight="1" ht="18.75">
      <c r="A76" s="1"/>
      <c r="B76" s="2"/>
      <c r="C76" s="17"/>
      <c r="D76" s="17"/>
      <c r="E76" s="2"/>
      <c r="F76" s="1"/>
      <c r="G76" s="2"/>
      <c r="H76" s="17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"/>
      <c r="AB76" s="4"/>
      <c r="AC76" s="4"/>
      <c r="AD76" s="2"/>
      <c r="AE76" s="1"/>
      <c r="AF76" s="4"/>
    </row>
    <row x14ac:dyDescent="0.25" r="77" customHeight="1" ht="18.75">
      <c r="A77" s="1"/>
      <c r="B77" s="2"/>
      <c r="C77" s="17"/>
      <c r="D77" s="17"/>
      <c r="E77" s="2"/>
      <c r="F77" s="1"/>
      <c r="G77" s="2"/>
      <c r="H77" s="17"/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"/>
      <c r="AB77" s="4"/>
      <c r="AC77" s="4"/>
      <c r="AD77" s="2"/>
      <c r="AE77" s="1"/>
      <c r="AF77" s="4"/>
    </row>
    <row x14ac:dyDescent="0.25" r="78" customHeight="1" ht="18.75">
      <c r="A78" s="1"/>
      <c r="B78" s="2"/>
      <c r="C78" s="17"/>
      <c r="D78" s="17"/>
      <c r="E78" s="2"/>
      <c r="F78" s="1"/>
      <c r="G78" s="2"/>
      <c r="H78" s="17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"/>
      <c r="AB78" s="4"/>
      <c r="AC78" s="4"/>
      <c r="AD78" s="2"/>
      <c r="AE78" s="1"/>
      <c r="AF78" s="4"/>
    </row>
    <row x14ac:dyDescent="0.25" r="79" customHeight="1" ht="18.75">
      <c r="A79" s="1"/>
      <c r="B79" s="2"/>
      <c r="C79" s="17"/>
      <c r="D79" s="17"/>
      <c r="E79" s="2"/>
      <c r="F79" s="1"/>
      <c r="G79" s="2"/>
      <c r="H79" s="17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"/>
      <c r="AB79" s="4"/>
      <c r="AC79" s="4"/>
      <c r="AD79" s="2"/>
      <c r="AE79" s="1"/>
      <c r="AF79" s="4"/>
    </row>
    <row x14ac:dyDescent="0.25" r="80" customHeight="1" ht="18.75">
      <c r="A80" s="1"/>
      <c r="B80" s="2"/>
      <c r="C80" s="17"/>
      <c r="D80" s="17"/>
      <c r="E80" s="2"/>
      <c r="F80" s="1"/>
      <c r="G80" s="2"/>
      <c r="H80" s="17"/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"/>
      <c r="AB80" s="4"/>
      <c r="AC80" s="4"/>
      <c r="AD80" s="2"/>
      <c r="AE80" s="1"/>
      <c r="AF80" s="4"/>
    </row>
    <row x14ac:dyDescent="0.25" r="81" customHeight="1" ht="18.75">
      <c r="A81" s="1"/>
      <c r="B81" s="2"/>
      <c r="C81" s="17"/>
      <c r="D81" s="17"/>
      <c r="E81" s="2"/>
      <c r="F81" s="1"/>
      <c r="G81" s="2"/>
      <c r="H81" s="17"/>
      <c r="I81" s="1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"/>
      <c r="AB81" s="4"/>
      <c r="AC81" s="4"/>
      <c r="AD81" s="2"/>
      <c r="AE81" s="1"/>
      <c r="AF81" s="4"/>
    </row>
    <row x14ac:dyDescent="0.25" r="82" customHeight="1" ht="18.75">
      <c r="A82" s="1"/>
      <c r="B82" s="2"/>
      <c r="C82" s="17"/>
      <c r="D82" s="17"/>
      <c r="E82" s="2"/>
      <c r="F82" s="1"/>
      <c r="G82" s="2"/>
      <c r="H82" s="17"/>
      <c r="I82" s="1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"/>
      <c r="AB82" s="4"/>
      <c r="AC82" s="4"/>
      <c r="AD82" s="2"/>
      <c r="AE82" s="1"/>
      <c r="AF82" s="4"/>
    </row>
    <row x14ac:dyDescent="0.25" r="83" customHeight="1" ht="18.75">
      <c r="A83" s="1"/>
      <c r="B83" s="2"/>
      <c r="C83" s="17"/>
      <c r="D83" s="17"/>
      <c r="E83" s="2"/>
      <c r="F83" s="1"/>
      <c r="G83" s="2"/>
      <c r="H83" s="17"/>
      <c r="I83" s="1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"/>
      <c r="AB83" s="4"/>
      <c r="AC83" s="4"/>
      <c r="AD83" s="2"/>
      <c r="AE83" s="1"/>
      <c r="AF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/>
  </sheetViews>
  <sheetFormatPr defaultRowHeight="15" x14ac:dyDescent="0.25"/>
  <cols>
    <col min="1" max="1" style="48" width="14.862142857142858" customWidth="1" bestFit="1"/>
    <col min="2" max="2" style="21" width="36.14785714285715" customWidth="1" bestFit="1"/>
    <col min="3" max="3" style="21" width="36.14785714285715" customWidth="1" bestFit="1"/>
    <col min="4" max="4" style="21" width="36.14785714285715" customWidth="1" bestFit="1"/>
    <col min="5" max="5" style="62" width="12.290714285714287" customWidth="1" bestFit="1"/>
    <col min="6" max="6" style="22" width="13.290714285714287" customWidth="1" bestFit="1"/>
    <col min="7" max="7" style="63" width="23.005" customWidth="1" bestFit="1"/>
    <col min="8" max="8" style="21" width="14.576428571428572" customWidth="1" bestFit="1"/>
    <col min="9" max="9" style="21" width="25.14785714285714" customWidth="1" bestFit="1"/>
    <col min="10" max="10" style="21" width="13.576428571428572" customWidth="1" bestFit="1"/>
    <col min="11" max="11" style="21" width="13.147857142857141" customWidth="1" bestFit="1"/>
  </cols>
  <sheetData>
    <row x14ac:dyDescent="0.25" r="1" customHeight="1" ht="18.75">
      <c r="A1" s="49" t="s">
        <v>0</v>
      </c>
      <c r="B1" s="50" t="s">
        <v>105</v>
      </c>
      <c r="C1" s="50" t="s">
        <v>1</v>
      </c>
      <c r="D1" s="50" t="s">
        <v>106</v>
      </c>
      <c r="E1" s="51" t="s">
        <v>3</v>
      </c>
      <c r="F1" s="52" t="s">
        <v>4</v>
      </c>
      <c r="G1" s="53" t="s">
        <v>5</v>
      </c>
      <c r="H1" s="50" t="s">
        <v>6</v>
      </c>
      <c r="I1" s="50" t="s">
        <v>107</v>
      </c>
      <c r="J1" s="50" t="s">
        <v>108</v>
      </c>
      <c r="K1" s="50" t="s">
        <v>109</v>
      </c>
    </row>
    <row x14ac:dyDescent="0.25" r="2" customHeight="1" ht="18.75">
      <c r="A2" s="54">
        <v>51397</v>
      </c>
      <c r="B2" s="50" t="s">
        <v>110</v>
      </c>
      <c r="C2" s="50"/>
      <c r="D2" s="50"/>
      <c r="E2" s="51">
        <v>45883</v>
      </c>
      <c r="F2" s="55">
        <v>45883</v>
      </c>
      <c r="G2" s="56">
        <v>1</v>
      </c>
      <c r="H2" s="50" t="s">
        <v>111</v>
      </c>
      <c r="I2" s="50"/>
      <c r="J2" s="50"/>
      <c r="K2" s="50"/>
    </row>
    <row x14ac:dyDescent="0.25" r="3" customHeight="1" ht="18.75">
      <c r="A3" s="57">
        <v>51397</v>
      </c>
      <c r="B3" s="58" t="s">
        <v>112</v>
      </c>
      <c r="C3" s="58"/>
      <c r="D3" s="58"/>
      <c r="E3" s="59">
        <v>45888</v>
      </c>
      <c r="F3" s="60">
        <v>45901</v>
      </c>
      <c r="G3" s="61">
        <v>0</v>
      </c>
      <c r="H3" s="58" t="s">
        <v>111</v>
      </c>
      <c r="I3" s="58"/>
      <c r="J3" s="58"/>
      <c r="K3" s="58"/>
    </row>
    <row x14ac:dyDescent="0.25" r="4" customHeight="1" ht="18.75">
      <c r="A4" s="57">
        <v>51397</v>
      </c>
      <c r="B4" s="58" t="s">
        <v>113</v>
      </c>
      <c r="C4" s="58"/>
      <c r="D4" s="58"/>
      <c r="E4" s="59">
        <v>45888</v>
      </c>
      <c r="F4" s="60">
        <v>45888</v>
      </c>
      <c r="G4" s="61">
        <v>0</v>
      </c>
      <c r="H4" s="58" t="s">
        <v>111</v>
      </c>
      <c r="I4" s="58"/>
      <c r="J4" s="58"/>
      <c r="K4" s="58"/>
    </row>
    <row x14ac:dyDescent="0.25" r="5" customHeight="1" ht="18.75">
      <c r="A5" s="57">
        <v>51397</v>
      </c>
      <c r="B5" s="58" t="s">
        <v>114</v>
      </c>
      <c r="C5" s="58"/>
      <c r="D5" s="58"/>
      <c r="E5" s="59">
        <v>45888</v>
      </c>
      <c r="F5" s="60">
        <v>45888</v>
      </c>
      <c r="G5" s="61">
        <v>0</v>
      </c>
      <c r="H5" s="58" t="s">
        <v>111</v>
      </c>
      <c r="I5" s="58"/>
      <c r="J5" s="58"/>
      <c r="K5" s="58"/>
    </row>
    <row x14ac:dyDescent="0.25" r="6" customHeight="1" ht="18.75">
      <c r="A6" s="57">
        <v>51397</v>
      </c>
      <c r="B6" s="58" t="s">
        <v>115</v>
      </c>
      <c r="C6" s="58"/>
      <c r="D6" s="58"/>
      <c r="E6" s="59">
        <v>45888</v>
      </c>
      <c r="F6" s="60">
        <v>45888</v>
      </c>
      <c r="G6" s="61">
        <v>0</v>
      </c>
      <c r="H6" s="58" t="s">
        <v>111</v>
      </c>
      <c r="I6" s="58"/>
      <c r="J6" s="58"/>
      <c r="K6" s="58"/>
    </row>
    <row x14ac:dyDescent="0.25" r="7" customHeight="1" ht="18.75">
      <c r="A7" s="57">
        <v>51397</v>
      </c>
      <c r="B7" s="58" t="s">
        <v>116</v>
      </c>
      <c r="C7" s="58"/>
      <c r="D7" s="58"/>
      <c r="E7" s="59">
        <v>45889</v>
      </c>
      <c r="F7" s="60">
        <v>45890</v>
      </c>
      <c r="G7" s="61">
        <v>0</v>
      </c>
      <c r="H7" s="58" t="s">
        <v>111</v>
      </c>
      <c r="I7" s="58"/>
      <c r="J7" s="58"/>
      <c r="K7" s="58"/>
    </row>
    <row x14ac:dyDescent="0.25" r="8" customHeight="1" ht="18.75">
      <c r="A8" s="57">
        <v>51397</v>
      </c>
      <c r="B8" s="58" t="s">
        <v>117</v>
      </c>
      <c r="C8" s="58"/>
      <c r="D8" s="58"/>
      <c r="E8" s="59">
        <v>45889</v>
      </c>
      <c r="F8" s="60">
        <v>45897</v>
      </c>
      <c r="G8" s="61">
        <v>0</v>
      </c>
      <c r="H8" s="58" t="s">
        <v>111</v>
      </c>
      <c r="I8" s="58"/>
      <c r="J8" s="58"/>
      <c r="K8" s="58"/>
    </row>
    <row x14ac:dyDescent="0.25" r="9" customHeight="1" ht="18.75">
      <c r="A9" s="57">
        <v>51397</v>
      </c>
      <c r="B9" s="58" t="s">
        <v>118</v>
      </c>
      <c r="C9" s="58"/>
      <c r="D9" s="58"/>
      <c r="E9" s="59">
        <v>45891</v>
      </c>
      <c r="F9" s="60">
        <v>45895</v>
      </c>
      <c r="G9" s="61">
        <v>0</v>
      </c>
      <c r="H9" s="58" t="s">
        <v>111</v>
      </c>
      <c r="I9" s="58"/>
      <c r="J9" s="58"/>
      <c r="K9" s="58"/>
    </row>
    <row x14ac:dyDescent="0.25" r="10" customHeight="1" ht="18.75">
      <c r="A10" s="57">
        <v>51397</v>
      </c>
      <c r="B10" s="58" t="s">
        <v>119</v>
      </c>
      <c r="C10" s="58"/>
      <c r="D10" s="58"/>
      <c r="E10" s="59">
        <v>45811</v>
      </c>
      <c r="F10" s="60">
        <v>45860</v>
      </c>
      <c r="G10" s="61">
        <v>0.18</v>
      </c>
      <c r="H10" s="58" t="s">
        <v>120</v>
      </c>
      <c r="I10" s="58"/>
      <c r="J10" s="58"/>
      <c r="K10" s="58"/>
    </row>
    <row x14ac:dyDescent="0.25" r="11" customHeight="1" ht="18.75">
      <c r="A11" s="57">
        <v>51397</v>
      </c>
      <c r="B11" s="58" t="s">
        <v>121</v>
      </c>
      <c r="C11" s="58"/>
      <c r="D11" s="58"/>
      <c r="E11" s="59">
        <v>45853</v>
      </c>
      <c r="F11" s="60">
        <v>45856</v>
      </c>
      <c r="G11" s="61">
        <v>0</v>
      </c>
      <c r="H11" s="58" t="s">
        <v>120</v>
      </c>
      <c r="I11" s="58"/>
      <c r="J11" s="58"/>
      <c r="K11" s="58"/>
    </row>
    <row x14ac:dyDescent="0.25" r="12" customHeight="1" ht="18.75">
      <c r="A12" s="57">
        <v>51397</v>
      </c>
      <c r="B12" s="58" t="s">
        <v>122</v>
      </c>
      <c r="C12" s="58"/>
      <c r="D12" s="58"/>
      <c r="E12" s="59">
        <v>45811</v>
      </c>
      <c r="F12" s="60">
        <v>45813</v>
      </c>
      <c r="G12" s="61">
        <v>0</v>
      </c>
      <c r="H12" s="58" t="s">
        <v>120</v>
      </c>
      <c r="I12" s="58"/>
      <c r="J12" s="58"/>
      <c r="K12" s="58"/>
    </row>
    <row x14ac:dyDescent="0.25" r="13" customHeight="1" ht="18.75">
      <c r="A13" s="57">
        <v>51397</v>
      </c>
      <c r="B13" s="58" t="s">
        <v>123</v>
      </c>
      <c r="C13" s="58"/>
      <c r="D13" s="58"/>
      <c r="E13" s="59">
        <v>45859</v>
      </c>
      <c r="F13" s="60">
        <v>45860</v>
      </c>
      <c r="G13" s="61">
        <v>0</v>
      </c>
      <c r="H13" s="58" t="s">
        <v>120</v>
      </c>
      <c r="I13" s="58"/>
      <c r="J13" s="58"/>
      <c r="K13" s="58"/>
    </row>
    <row x14ac:dyDescent="0.25" r="14" customHeight="1" ht="18.75">
      <c r="A14" s="57">
        <v>51397</v>
      </c>
      <c r="B14" s="58" t="s">
        <v>124</v>
      </c>
      <c r="C14" s="58"/>
      <c r="D14" s="58"/>
      <c r="E14" s="59">
        <v>45860</v>
      </c>
      <c r="F14" s="60">
        <v>45860</v>
      </c>
      <c r="G14" s="61">
        <v>0</v>
      </c>
      <c r="H14" s="58" t="s">
        <v>120</v>
      </c>
      <c r="I14" s="58"/>
      <c r="J14" s="58"/>
      <c r="K14" s="58"/>
    </row>
    <row x14ac:dyDescent="0.25" r="15" customHeight="1" ht="18.75">
      <c r="A15" s="57">
        <v>51397</v>
      </c>
      <c r="B15" s="58" t="s">
        <v>125</v>
      </c>
      <c r="C15" s="58"/>
      <c r="D15" s="58"/>
      <c r="E15" s="59">
        <v>45860</v>
      </c>
      <c r="F15" s="60">
        <v>45860</v>
      </c>
      <c r="G15" s="61">
        <v>0</v>
      </c>
      <c r="H15" s="58" t="s">
        <v>120</v>
      </c>
      <c r="I15" s="58"/>
      <c r="J15" s="58"/>
      <c r="K15" s="58"/>
    </row>
    <row x14ac:dyDescent="0.25" r="16" customHeight="1" ht="18.75">
      <c r="A16" s="57">
        <v>51397</v>
      </c>
      <c r="B16" s="58" t="s">
        <v>126</v>
      </c>
      <c r="C16" s="58"/>
      <c r="D16" s="58"/>
      <c r="E16" s="59">
        <v>45860</v>
      </c>
      <c r="F16" s="60">
        <v>45860</v>
      </c>
      <c r="G16" s="61">
        <v>0</v>
      </c>
      <c r="H16" s="58" t="s">
        <v>120</v>
      </c>
      <c r="I16" s="58"/>
      <c r="J16" s="58"/>
      <c r="K16" s="58"/>
    </row>
    <row x14ac:dyDescent="0.25" r="17" customHeight="1" ht="18.75">
      <c r="A17" s="57">
        <v>51397</v>
      </c>
      <c r="B17" s="58" t="s">
        <v>127</v>
      </c>
      <c r="C17" s="58"/>
      <c r="D17" s="58"/>
      <c r="E17" s="59">
        <v>45856</v>
      </c>
      <c r="F17" s="60">
        <v>45856</v>
      </c>
      <c r="G17" s="61">
        <v>0</v>
      </c>
      <c r="H17" s="58" t="s">
        <v>120</v>
      </c>
      <c r="I17" s="58"/>
      <c r="J17" s="58"/>
      <c r="K17" s="58"/>
    </row>
    <row x14ac:dyDescent="0.25" r="18" customHeight="1" ht="18.75">
      <c r="A18" s="57">
        <v>51397</v>
      </c>
      <c r="B18" s="58" t="s">
        <v>128</v>
      </c>
      <c r="C18" s="58"/>
      <c r="D18" s="58"/>
      <c r="E18" s="59">
        <v>45855</v>
      </c>
      <c r="F18" s="60">
        <v>45855</v>
      </c>
      <c r="G18" s="61">
        <v>0</v>
      </c>
      <c r="H18" s="58" t="s">
        <v>120</v>
      </c>
      <c r="I18" s="58"/>
      <c r="J18" s="58"/>
      <c r="K18" s="58"/>
    </row>
    <row x14ac:dyDescent="0.25" r="19" customHeight="1" ht="18.75">
      <c r="A19" s="57">
        <v>51397</v>
      </c>
      <c r="B19" s="58" t="s">
        <v>129</v>
      </c>
      <c r="C19" s="58"/>
      <c r="D19" s="58"/>
      <c r="E19" s="59">
        <v>45853</v>
      </c>
      <c r="F19" s="60">
        <v>45854</v>
      </c>
      <c r="G19" s="61">
        <v>0</v>
      </c>
      <c r="H19" s="58" t="s">
        <v>120</v>
      </c>
      <c r="I19" s="58"/>
      <c r="J19" s="58"/>
      <c r="K19" s="58"/>
    </row>
    <row x14ac:dyDescent="0.25" r="20" customHeight="1" ht="18.75">
      <c r="A20" s="57">
        <v>51397</v>
      </c>
      <c r="B20" s="58" t="s">
        <v>130</v>
      </c>
      <c r="C20" s="58"/>
      <c r="D20" s="58"/>
      <c r="E20" s="59">
        <v>45813</v>
      </c>
      <c r="F20" s="60">
        <v>45813</v>
      </c>
      <c r="G20" s="61">
        <v>0</v>
      </c>
      <c r="H20" s="58" t="s">
        <v>120</v>
      </c>
      <c r="I20" s="58"/>
      <c r="J20" s="58"/>
      <c r="K20" s="58"/>
    </row>
    <row x14ac:dyDescent="0.25" r="21" customHeight="1" ht="18.75">
      <c r="A21" s="57">
        <v>51397</v>
      </c>
      <c r="B21" s="58" t="s">
        <v>131</v>
      </c>
      <c r="C21" s="58"/>
      <c r="D21" s="58"/>
      <c r="E21" s="59">
        <v>45811</v>
      </c>
      <c r="F21" s="60">
        <v>45812</v>
      </c>
      <c r="G21" s="61">
        <v>0</v>
      </c>
      <c r="H21" s="58" t="s">
        <v>120</v>
      </c>
      <c r="I21" s="58"/>
      <c r="J21" s="58"/>
      <c r="K21" s="58"/>
    </row>
    <row x14ac:dyDescent="0.25" r="22" customHeight="1" ht="18.75">
      <c r="A22" s="57">
        <v>51397</v>
      </c>
      <c r="B22" s="58" t="s">
        <v>132</v>
      </c>
      <c r="C22" s="58"/>
      <c r="D22" s="58"/>
      <c r="E22" s="59">
        <v>45859</v>
      </c>
      <c r="F22" s="60">
        <v>45859</v>
      </c>
      <c r="G22" s="61">
        <v>0</v>
      </c>
      <c r="H22" s="58" t="s">
        <v>120</v>
      </c>
      <c r="I22" s="58"/>
      <c r="J22" s="58"/>
      <c r="K22" s="58"/>
    </row>
    <row x14ac:dyDescent="0.25" r="23" customHeight="1" ht="18.75">
      <c r="A23" s="57">
        <v>51397</v>
      </c>
      <c r="B23" s="58" t="s">
        <v>133</v>
      </c>
      <c r="C23" s="58"/>
      <c r="D23" s="58"/>
      <c r="E23" s="59"/>
      <c r="F23" s="60"/>
      <c r="G23" s="61">
        <v>0.77</v>
      </c>
      <c r="H23" s="58" t="s">
        <v>134</v>
      </c>
      <c r="I23" s="58"/>
      <c r="J23" s="58"/>
      <c r="K23" s="58"/>
    </row>
    <row x14ac:dyDescent="0.25" r="24" customHeight="1" ht="18.75">
      <c r="A24" s="57">
        <v>51397</v>
      </c>
      <c r="B24" s="58" t="s">
        <v>135</v>
      </c>
      <c r="C24" s="58"/>
      <c r="D24" s="58"/>
      <c r="E24" s="59"/>
      <c r="F24" s="60"/>
      <c r="G24" s="61">
        <v>1</v>
      </c>
      <c r="H24" s="58" t="s">
        <v>134</v>
      </c>
      <c r="I24" s="58"/>
      <c r="J24" s="58"/>
      <c r="K24" s="58"/>
    </row>
    <row x14ac:dyDescent="0.25" r="25" customHeight="1" ht="18.75">
      <c r="A25" s="57">
        <v>51397</v>
      </c>
      <c r="B25" s="58" t="s">
        <v>123</v>
      </c>
      <c r="C25" s="58"/>
      <c r="D25" s="58"/>
      <c r="E25" s="59"/>
      <c r="F25" s="60"/>
      <c r="G25" s="61"/>
      <c r="H25" s="58" t="s">
        <v>134</v>
      </c>
      <c r="I25" s="58"/>
      <c r="J25" s="58"/>
      <c r="K25" s="58"/>
    </row>
    <row x14ac:dyDescent="0.25" r="26" customHeight="1" ht="18.75">
      <c r="A26" s="57">
        <v>51397</v>
      </c>
      <c r="B26" s="58" t="s">
        <v>136</v>
      </c>
      <c r="C26" s="58"/>
      <c r="D26" s="58"/>
      <c r="E26" s="59"/>
      <c r="F26" s="60"/>
      <c r="G26" s="61">
        <v>1</v>
      </c>
      <c r="H26" s="58" t="s">
        <v>134</v>
      </c>
      <c r="I26" s="58"/>
      <c r="J26" s="58"/>
      <c r="K26" s="58"/>
    </row>
    <row x14ac:dyDescent="0.25" r="27" customHeight="1" ht="18.75">
      <c r="A27" s="57">
        <v>51407</v>
      </c>
      <c r="B27" s="58" t="s">
        <v>137</v>
      </c>
      <c r="C27" s="58"/>
      <c r="D27" s="58"/>
      <c r="E27" s="59">
        <v>45880</v>
      </c>
      <c r="F27" s="60">
        <v>46016</v>
      </c>
      <c r="G27" s="61">
        <v>0.02</v>
      </c>
      <c r="H27" s="58" t="s">
        <v>111</v>
      </c>
      <c r="I27" s="58"/>
      <c r="J27" s="58"/>
      <c r="K27" s="58"/>
    </row>
    <row x14ac:dyDescent="0.25" r="28" customHeight="1" ht="18.75">
      <c r="A28" s="57">
        <v>51407</v>
      </c>
      <c r="B28" s="58" t="s">
        <v>138</v>
      </c>
      <c r="C28" s="58"/>
      <c r="D28" s="58"/>
      <c r="E28" s="59">
        <v>45880</v>
      </c>
      <c r="F28" s="60">
        <v>45974</v>
      </c>
      <c r="G28" s="61">
        <v>0.06</v>
      </c>
      <c r="H28" s="58" t="s">
        <v>111</v>
      </c>
      <c r="I28" s="58"/>
      <c r="J28" s="58"/>
      <c r="K28" s="58"/>
    </row>
    <row x14ac:dyDescent="0.25" r="29" customHeight="1" ht="18.75">
      <c r="A29" s="57">
        <v>51407</v>
      </c>
      <c r="B29" s="58" t="s">
        <v>139</v>
      </c>
      <c r="C29" s="58"/>
      <c r="D29" s="58"/>
      <c r="E29" s="59">
        <v>45880</v>
      </c>
      <c r="F29" s="60">
        <v>45910</v>
      </c>
      <c r="G29" s="61">
        <v>0.15</v>
      </c>
      <c r="H29" s="58" t="s">
        <v>111</v>
      </c>
      <c r="I29" s="58"/>
      <c r="J29" s="58"/>
      <c r="K29" s="58"/>
    </row>
    <row x14ac:dyDescent="0.25" r="30" customHeight="1" ht="18.75">
      <c r="A30" s="57">
        <v>51407</v>
      </c>
      <c r="B30" s="58" t="s">
        <v>140</v>
      </c>
      <c r="C30" s="58"/>
      <c r="D30" s="58"/>
      <c r="E30" s="59">
        <v>45880</v>
      </c>
      <c r="F30" s="60">
        <v>45883</v>
      </c>
      <c r="G30" s="61">
        <v>0</v>
      </c>
      <c r="H30" s="58" t="s">
        <v>111</v>
      </c>
      <c r="I30" s="58"/>
      <c r="J30" s="58"/>
      <c r="K30" s="58"/>
    </row>
    <row x14ac:dyDescent="0.25" r="31" customHeight="1" ht="18.75">
      <c r="A31" s="57">
        <v>51407</v>
      </c>
      <c r="B31" s="58" t="s">
        <v>141</v>
      </c>
      <c r="C31" s="58"/>
      <c r="D31" s="58"/>
      <c r="E31" s="59">
        <v>45880</v>
      </c>
      <c r="F31" s="60">
        <v>45884</v>
      </c>
      <c r="G31" s="61">
        <v>1</v>
      </c>
      <c r="H31" s="58" t="s">
        <v>111</v>
      </c>
      <c r="I31" s="58"/>
      <c r="J31" s="58"/>
      <c r="K31" s="58"/>
    </row>
    <row x14ac:dyDescent="0.25" r="32" customHeight="1" ht="18.75">
      <c r="A32" s="57">
        <v>51407</v>
      </c>
      <c r="B32" s="58" t="s">
        <v>142</v>
      </c>
      <c r="C32" s="58"/>
      <c r="D32" s="58"/>
      <c r="E32" s="59">
        <v>45881</v>
      </c>
      <c r="F32" s="60">
        <v>45887</v>
      </c>
      <c r="G32" s="61">
        <v>0</v>
      </c>
      <c r="H32" s="58" t="s">
        <v>111</v>
      </c>
      <c r="I32" s="58"/>
      <c r="J32" s="58"/>
      <c r="K32" s="58"/>
    </row>
    <row x14ac:dyDescent="0.25" r="33" customHeight="1" ht="18.75">
      <c r="A33" s="57">
        <v>51407</v>
      </c>
      <c r="B33" s="58" t="s">
        <v>143</v>
      </c>
      <c r="C33" s="58"/>
      <c r="D33" s="58"/>
      <c r="E33" s="59">
        <v>45881</v>
      </c>
      <c r="F33" s="60">
        <v>45881</v>
      </c>
      <c r="G33" s="61">
        <v>0</v>
      </c>
      <c r="H33" s="58" t="s">
        <v>111</v>
      </c>
      <c r="I33" s="58"/>
      <c r="J33" s="58"/>
      <c r="K33" s="58"/>
    </row>
    <row x14ac:dyDescent="0.25" r="34" customHeight="1" ht="18.75">
      <c r="A34" s="57">
        <v>51407</v>
      </c>
      <c r="B34" s="58" t="s">
        <v>144</v>
      </c>
      <c r="C34" s="58"/>
      <c r="D34" s="58"/>
      <c r="E34" s="59">
        <v>45888</v>
      </c>
      <c r="F34" s="60">
        <v>45901</v>
      </c>
      <c r="G34" s="61">
        <v>0</v>
      </c>
      <c r="H34" s="58" t="s">
        <v>111</v>
      </c>
      <c r="I34" s="58"/>
      <c r="J34" s="58"/>
      <c r="K34" s="58"/>
    </row>
    <row x14ac:dyDescent="0.25" r="35" customHeight="1" ht="18.75">
      <c r="A35" s="57">
        <v>51407</v>
      </c>
      <c r="B35" s="58" t="s">
        <v>145</v>
      </c>
      <c r="C35" s="58"/>
      <c r="D35" s="58"/>
      <c r="E35" s="59">
        <v>45730</v>
      </c>
      <c r="F35" s="60">
        <v>45796</v>
      </c>
      <c r="G35" s="61">
        <v>0.33</v>
      </c>
      <c r="H35" s="58" t="s">
        <v>120</v>
      </c>
      <c r="I35" s="58"/>
      <c r="J35" s="58"/>
      <c r="K35" s="58"/>
    </row>
    <row x14ac:dyDescent="0.25" r="36" customHeight="1" ht="18.75">
      <c r="A36" s="57">
        <v>51407</v>
      </c>
      <c r="B36" s="58" t="s">
        <v>146</v>
      </c>
      <c r="C36" s="58"/>
      <c r="D36" s="58"/>
      <c r="E36" s="59">
        <v>45730</v>
      </c>
      <c r="F36" s="60">
        <v>45796</v>
      </c>
      <c r="G36" s="61">
        <v>0.33</v>
      </c>
      <c r="H36" s="58" t="s">
        <v>120</v>
      </c>
      <c r="I36" s="58"/>
      <c r="J36" s="58"/>
      <c r="K36" s="58"/>
    </row>
    <row x14ac:dyDescent="0.25" r="37" customHeight="1" ht="18.75">
      <c r="A37" s="57">
        <v>51407</v>
      </c>
      <c r="B37" s="58" t="s">
        <v>147</v>
      </c>
      <c r="C37" s="58"/>
      <c r="D37" s="58"/>
      <c r="E37" s="59">
        <v>45749</v>
      </c>
      <c r="F37" s="60">
        <v>45789</v>
      </c>
      <c r="G37" s="61">
        <v>0</v>
      </c>
      <c r="H37" s="58" t="s">
        <v>120</v>
      </c>
      <c r="I37" s="58"/>
      <c r="J37" s="58"/>
      <c r="K37" s="58"/>
    </row>
    <row x14ac:dyDescent="0.25" r="38" customHeight="1" ht="18.75">
      <c r="A38" s="57">
        <v>51407</v>
      </c>
      <c r="B38" s="58" t="s">
        <v>148</v>
      </c>
      <c r="C38" s="58"/>
      <c r="D38" s="58"/>
      <c r="E38" s="59">
        <v>45749</v>
      </c>
      <c r="F38" s="60">
        <v>45789</v>
      </c>
      <c r="G38" s="61">
        <v>0</v>
      </c>
      <c r="H38" s="58" t="s">
        <v>120</v>
      </c>
      <c r="I38" s="58"/>
      <c r="J38" s="58"/>
      <c r="K38" s="58"/>
    </row>
    <row x14ac:dyDescent="0.25" r="39" customHeight="1" ht="18.75">
      <c r="A39" s="57">
        <v>51407</v>
      </c>
      <c r="B39" s="58" t="s">
        <v>149</v>
      </c>
      <c r="C39" s="58"/>
      <c r="D39" s="58"/>
      <c r="E39" s="59">
        <v>45749</v>
      </c>
      <c r="F39" s="60">
        <v>45796</v>
      </c>
      <c r="G39" s="61">
        <v>0.6</v>
      </c>
      <c r="H39" s="58" t="s">
        <v>120</v>
      </c>
      <c r="I39" s="58"/>
      <c r="J39" s="58"/>
      <c r="K39" s="58"/>
    </row>
    <row x14ac:dyDescent="0.25" r="40" customHeight="1" ht="18.75">
      <c r="A40" s="57">
        <v>51407</v>
      </c>
      <c r="B40" s="58" t="s">
        <v>150</v>
      </c>
      <c r="C40" s="58"/>
      <c r="D40" s="58"/>
      <c r="E40" s="59">
        <v>45756</v>
      </c>
      <c r="F40" s="60">
        <v>45796</v>
      </c>
      <c r="G40" s="61">
        <v>0.05</v>
      </c>
      <c r="H40" s="58" t="s">
        <v>120</v>
      </c>
      <c r="I40" s="58"/>
      <c r="J40" s="58"/>
      <c r="K40" s="58"/>
    </row>
    <row x14ac:dyDescent="0.25" r="41" customHeight="1" ht="18.75">
      <c r="A41" s="57">
        <v>51407</v>
      </c>
      <c r="B41" s="58" t="s">
        <v>151</v>
      </c>
      <c r="C41" s="58"/>
      <c r="D41" s="58"/>
      <c r="E41" s="59">
        <v>45757</v>
      </c>
      <c r="F41" s="60">
        <v>45790</v>
      </c>
      <c r="G41" s="61">
        <v>0</v>
      </c>
      <c r="H41" s="58" t="s">
        <v>120</v>
      </c>
      <c r="I41" s="58"/>
      <c r="J41" s="58"/>
      <c r="K41" s="58"/>
    </row>
    <row x14ac:dyDescent="0.25" r="42" customHeight="1" ht="18.75">
      <c r="A42" s="57">
        <v>51407</v>
      </c>
      <c r="B42" s="58" t="s">
        <v>152</v>
      </c>
      <c r="C42" s="58"/>
      <c r="D42" s="58"/>
      <c r="E42" s="59">
        <v>45790</v>
      </c>
      <c r="F42" s="60">
        <v>45790</v>
      </c>
      <c r="G42" s="61">
        <v>0</v>
      </c>
      <c r="H42" s="58" t="s">
        <v>120</v>
      </c>
      <c r="I42" s="58"/>
      <c r="J42" s="58"/>
      <c r="K42" s="58"/>
    </row>
    <row x14ac:dyDescent="0.25" r="43" customHeight="1" ht="18.75">
      <c r="A43" s="57">
        <v>51407</v>
      </c>
      <c r="B43" s="58" t="s">
        <v>133</v>
      </c>
      <c r="C43" s="58"/>
      <c r="D43" s="58"/>
      <c r="E43" s="59"/>
      <c r="F43" s="60"/>
      <c r="G43" s="61">
        <v>0</v>
      </c>
      <c r="H43" s="58" t="s">
        <v>134</v>
      </c>
      <c r="I43" s="58"/>
      <c r="J43" s="58"/>
      <c r="K43" s="58"/>
    </row>
    <row x14ac:dyDescent="0.25" r="44" customHeight="1" ht="18.75">
      <c r="A44" s="57">
        <v>51407</v>
      </c>
      <c r="B44" s="58" t="s">
        <v>136</v>
      </c>
      <c r="C44" s="58"/>
      <c r="D44" s="58"/>
      <c r="E44" s="59"/>
      <c r="F44" s="60"/>
      <c r="G44" s="61">
        <v>0</v>
      </c>
      <c r="H44" s="58" t="s">
        <v>134</v>
      </c>
      <c r="I44" s="58"/>
      <c r="J44" s="58"/>
      <c r="K44" s="58"/>
    </row>
    <row x14ac:dyDescent="0.25" r="45" customHeight="1" ht="18.75">
      <c r="A45" s="57">
        <v>51407</v>
      </c>
      <c r="B45" s="58" t="s">
        <v>123</v>
      </c>
      <c r="C45" s="58"/>
      <c r="D45" s="58"/>
      <c r="E45" s="59"/>
      <c r="F45" s="60"/>
      <c r="G45" s="61">
        <v>0</v>
      </c>
      <c r="H45" s="58" t="s">
        <v>134</v>
      </c>
      <c r="I45" s="58"/>
      <c r="J45" s="58"/>
      <c r="K45" s="58"/>
    </row>
    <row x14ac:dyDescent="0.25" r="46" customHeight="1" ht="18.75">
      <c r="A46" s="57">
        <v>51407</v>
      </c>
      <c r="B46" s="58" t="s">
        <v>135</v>
      </c>
      <c r="C46" s="58"/>
      <c r="D46" s="58"/>
      <c r="E46" s="59"/>
      <c r="F46" s="60"/>
      <c r="G46" s="61">
        <v>0</v>
      </c>
      <c r="H46" s="58" t="s">
        <v>134</v>
      </c>
      <c r="I46" s="58"/>
      <c r="J46" s="58"/>
      <c r="K46" s="58"/>
    </row>
    <row x14ac:dyDescent="0.25" r="47" customHeight="1" ht="18.75">
      <c r="A47" s="57">
        <v>51413</v>
      </c>
      <c r="B47" s="58" t="s">
        <v>153</v>
      </c>
      <c r="C47" s="58"/>
      <c r="D47" s="58"/>
      <c r="E47" s="59">
        <v>45881</v>
      </c>
      <c r="F47" s="60">
        <v>45887</v>
      </c>
      <c r="G47" s="61">
        <v>0</v>
      </c>
      <c r="H47" s="58" t="s">
        <v>111</v>
      </c>
      <c r="I47" s="58"/>
      <c r="J47" s="58"/>
      <c r="K47" s="58"/>
    </row>
    <row x14ac:dyDescent="0.25" r="48" customHeight="1" ht="18.75">
      <c r="A48" s="57">
        <v>51413</v>
      </c>
      <c r="B48" s="58" t="s">
        <v>154</v>
      </c>
      <c r="C48" s="58"/>
      <c r="D48" s="58"/>
      <c r="E48" s="59">
        <v>45882</v>
      </c>
      <c r="F48" s="60">
        <v>45891</v>
      </c>
      <c r="G48" s="61">
        <v>0.5</v>
      </c>
      <c r="H48" s="58" t="s">
        <v>111</v>
      </c>
      <c r="I48" s="58"/>
      <c r="J48" s="58"/>
      <c r="K48" s="58"/>
    </row>
    <row x14ac:dyDescent="0.25" r="49" customHeight="1" ht="18.75">
      <c r="A49" s="57">
        <v>51413</v>
      </c>
      <c r="B49" s="58" t="s">
        <v>155</v>
      </c>
      <c r="C49" s="58"/>
      <c r="D49" s="58"/>
      <c r="E49" s="59">
        <v>45889</v>
      </c>
      <c r="F49" s="60">
        <v>45908</v>
      </c>
      <c r="G49" s="61">
        <v>0</v>
      </c>
      <c r="H49" s="58" t="s">
        <v>111</v>
      </c>
      <c r="I49" s="58"/>
      <c r="J49" s="58"/>
      <c r="K49" s="58"/>
    </row>
    <row x14ac:dyDescent="0.25" r="50" customHeight="1" ht="18.75">
      <c r="A50" s="57">
        <v>51413</v>
      </c>
      <c r="B50" s="58" t="s">
        <v>156</v>
      </c>
      <c r="C50" s="58"/>
      <c r="D50" s="58"/>
      <c r="E50" s="59">
        <v>45889</v>
      </c>
      <c r="F50" s="60">
        <v>45895</v>
      </c>
      <c r="G50" s="61">
        <v>0</v>
      </c>
      <c r="H50" s="58" t="s">
        <v>111</v>
      </c>
      <c r="I50" s="58"/>
      <c r="J50" s="58"/>
      <c r="K50" s="58"/>
    </row>
    <row x14ac:dyDescent="0.25" r="51" customHeight="1" ht="18.75">
      <c r="A51" s="57">
        <v>51413</v>
      </c>
      <c r="B51" s="58" t="s">
        <v>157</v>
      </c>
      <c r="C51" s="58"/>
      <c r="D51" s="58"/>
      <c r="E51" s="59">
        <v>45896</v>
      </c>
      <c r="F51" s="60">
        <v>45908</v>
      </c>
      <c r="G51" s="61">
        <v>0</v>
      </c>
      <c r="H51" s="58" t="s">
        <v>111</v>
      </c>
      <c r="I51" s="58"/>
      <c r="J51" s="58"/>
      <c r="K51" s="58"/>
    </row>
    <row x14ac:dyDescent="0.25" r="52" customHeight="1" ht="18.75">
      <c r="A52" s="57">
        <v>51413</v>
      </c>
      <c r="B52" s="58" t="s">
        <v>158</v>
      </c>
      <c r="C52" s="58"/>
      <c r="D52" s="58"/>
      <c r="E52" s="59">
        <v>45911</v>
      </c>
      <c r="F52" s="60">
        <v>45915</v>
      </c>
      <c r="G52" s="61">
        <v>0</v>
      </c>
      <c r="H52" s="58" t="s">
        <v>111</v>
      </c>
      <c r="I52" s="58"/>
      <c r="J52" s="58"/>
      <c r="K52" s="58"/>
    </row>
    <row x14ac:dyDescent="0.25" r="53" customHeight="1" ht="18.75">
      <c r="A53" s="57">
        <v>51413</v>
      </c>
      <c r="B53" s="58" t="s">
        <v>159</v>
      </c>
      <c r="C53" s="58"/>
      <c r="D53" s="58"/>
      <c r="E53" s="59">
        <v>45911</v>
      </c>
      <c r="F53" s="60">
        <v>45915</v>
      </c>
      <c r="G53" s="61">
        <v>0</v>
      </c>
      <c r="H53" s="58" t="s">
        <v>111</v>
      </c>
      <c r="I53" s="58"/>
      <c r="J53" s="58"/>
      <c r="K53" s="58"/>
    </row>
    <row x14ac:dyDescent="0.25" r="54" customHeight="1" ht="18.75">
      <c r="A54" s="57">
        <v>51413</v>
      </c>
      <c r="B54" s="58" t="s">
        <v>160</v>
      </c>
      <c r="C54" s="58"/>
      <c r="D54" s="58"/>
      <c r="E54" s="59">
        <v>45915</v>
      </c>
      <c r="F54" s="60">
        <v>45916</v>
      </c>
      <c r="G54" s="61">
        <v>0</v>
      </c>
      <c r="H54" s="58" t="s">
        <v>111</v>
      </c>
      <c r="I54" s="58"/>
      <c r="J54" s="58"/>
      <c r="K54" s="58"/>
    </row>
    <row x14ac:dyDescent="0.25" r="55" customHeight="1" ht="18.75">
      <c r="A55" s="57">
        <v>51413</v>
      </c>
      <c r="B55" s="58" t="s">
        <v>161</v>
      </c>
      <c r="C55" s="58"/>
      <c r="D55" s="58"/>
      <c r="E55" s="59">
        <v>45750</v>
      </c>
      <c r="F55" s="60">
        <v>45873</v>
      </c>
      <c r="G55" s="61">
        <v>0.96</v>
      </c>
      <c r="H55" s="58" t="s">
        <v>120</v>
      </c>
      <c r="I55" s="58"/>
      <c r="J55" s="58"/>
      <c r="K55" s="58"/>
    </row>
    <row x14ac:dyDescent="0.25" r="56" customHeight="1" ht="18.75">
      <c r="A56" s="57">
        <v>51413</v>
      </c>
      <c r="B56" s="58" t="s">
        <v>122</v>
      </c>
      <c r="C56" s="58"/>
      <c r="D56" s="58"/>
      <c r="E56" s="59">
        <v>45840</v>
      </c>
      <c r="F56" s="60">
        <v>45877</v>
      </c>
      <c r="G56" s="61">
        <v>0.61</v>
      </c>
      <c r="H56" s="58" t="s">
        <v>120</v>
      </c>
      <c r="I56" s="58"/>
      <c r="J56" s="58"/>
      <c r="K56" s="58"/>
    </row>
    <row x14ac:dyDescent="0.25" r="57" customHeight="1" ht="18.75">
      <c r="A57" s="57">
        <v>51413</v>
      </c>
      <c r="B57" s="58" t="s">
        <v>162</v>
      </c>
      <c r="C57" s="58"/>
      <c r="D57" s="58"/>
      <c r="E57" s="59">
        <v>45840</v>
      </c>
      <c r="F57" s="60">
        <v>45849</v>
      </c>
      <c r="G57" s="61">
        <v>0.7</v>
      </c>
      <c r="H57" s="58" t="s">
        <v>120</v>
      </c>
      <c r="I57" s="58"/>
      <c r="J57" s="58"/>
      <c r="K57" s="58"/>
    </row>
    <row x14ac:dyDescent="0.25" r="58" customHeight="1" ht="18.75">
      <c r="A58" s="57">
        <v>51413</v>
      </c>
      <c r="B58" s="58" t="s">
        <v>163</v>
      </c>
      <c r="C58" s="58"/>
      <c r="D58" s="58"/>
      <c r="E58" s="59">
        <v>45750</v>
      </c>
      <c r="F58" s="60">
        <v>45873</v>
      </c>
      <c r="G58" s="61">
        <v>0.96</v>
      </c>
      <c r="H58" s="58" t="s">
        <v>120</v>
      </c>
      <c r="I58" s="58"/>
      <c r="J58" s="58"/>
      <c r="K58" s="58"/>
    </row>
    <row x14ac:dyDescent="0.25" r="59" customHeight="1" ht="18.75">
      <c r="A59" s="57">
        <v>51413</v>
      </c>
      <c r="B59" s="58" t="s">
        <v>164</v>
      </c>
      <c r="C59" s="58"/>
      <c r="D59" s="58"/>
      <c r="E59" s="59">
        <v>45869</v>
      </c>
      <c r="F59" s="60">
        <v>45873</v>
      </c>
      <c r="G59" s="61">
        <v>0</v>
      </c>
      <c r="H59" s="58" t="s">
        <v>120</v>
      </c>
      <c r="I59" s="58"/>
      <c r="J59" s="58"/>
      <c r="K59" s="58"/>
    </row>
    <row x14ac:dyDescent="0.25" r="60" customHeight="1" ht="18.75">
      <c r="A60" s="57">
        <v>51413</v>
      </c>
      <c r="B60" s="58" t="s">
        <v>165</v>
      </c>
      <c r="C60" s="58"/>
      <c r="D60" s="58"/>
      <c r="E60" s="59">
        <v>45853</v>
      </c>
      <c r="F60" s="60">
        <v>45855</v>
      </c>
      <c r="G60" s="61">
        <v>0</v>
      </c>
      <c r="H60" s="58" t="s">
        <v>120</v>
      </c>
      <c r="I60" s="58"/>
      <c r="J60" s="58"/>
      <c r="K60" s="58"/>
    </row>
    <row x14ac:dyDescent="0.25" r="61" customHeight="1" ht="18.75">
      <c r="A61" s="57">
        <v>51413</v>
      </c>
      <c r="B61" s="58" t="s">
        <v>136</v>
      </c>
      <c r="C61" s="58"/>
      <c r="D61" s="58"/>
      <c r="E61" s="59"/>
      <c r="F61" s="60"/>
      <c r="G61" s="61">
        <v>1</v>
      </c>
      <c r="H61" s="58" t="s">
        <v>134</v>
      </c>
      <c r="I61" s="58"/>
      <c r="J61" s="58"/>
      <c r="K61" s="58"/>
    </row>
    <row x14ac:dyDescent="0.25" r="62" customHeight="1" ht="18.75">
      <c r="A62" s="57">
        <v>51413</v>
      </c>
      <c r="B62" s="58" t="s">
        <v>123</v>
      </c>
      <c r="C62" s="58"/>
      <c r="D62" s="58"/>
      <c r="E62" s="59"/>
      <c r="F62" s="60"/>
      <c r="G62" s="61">
        <v>0</v>
      </c>
      <c r="H62" s="58" t="s">
        <v>134</v>
      </c>
      <c r="I62" s="58"/>
      <c r="J62" s="58"/>
      <c r="K62" s="58"/>
    </row>
    <row x14ac:dyDescent="0.25" r="63" customHeight="1" ht="18.75">
      <c r="A63" s="57">
        <v>51413</v>
      </c>
      <c r="B63" s="58" t="s">
        <v>133</v>
      </c>
      <c r="C63" s="58"/>
      <c r="D63" s="58"/>
      <c r="E63" s="59"/>
      <c r="F63" s="60"/>
      <c r="G63" s="61">
        <v>0</v>
      </c>
      <c r="H63" s="58" t="s">
        <v>134</v>
      </c>
      <c r="I63" s="58"/>
      <c r="J63" s="58"/>
      <c r="K63" s="58"/>
    </row>
    <row x14ac:dyDescent="0.25" r="64" customHeight="1" ht="18.75">
      <c r="A64" s="57">
        <v>51413</v>
      </c>
      <c r="B64" s="58" t="s">
        <v>135</v>
      </c>
      <c r="C64" s="58"/>
      <c r="D64" s="58"/>
      <c r="E64" s="59"/>
      <c r="F64" s="60"/>
      <c r="G64" s="61">
        <v>0.96</v>
      </c>
      <c r="H64" s="58" t="s">
        <v>134</v>
      </c>
      <c r="I64" s="58"/>
      <c r="J64" s="58"/>
      <c r="K64" s="58"/>
    </row>
    <row x14ac:dyDescent="0.25" r="65" customHeight="1" ht="18.75">
      <c r="A65" s="57">
        <v>51410</v>
      </c>
      <c r="B65" s="58" t="s">
        <v>166</v>
      </c>
      <c r="C65" s="58"/>
      <c r="D65" s="58"/>
      <c r="E65" s="59">
        <v>45894</v>
      </c>
      <c r="F65" s="60">
        <v>45898</v>
      </c>
      <c r="G65" s="61">
        <v>0</v>
      </c>
      <c r="H65" s="58" t="s">
        <v>111</v>
      </c>
      <c r="I65" s="58"/>
      <c r="J65" s="58"/>
      <c r="K65" s="58"/>
    </row>
    <row x14ac:dyDescent="0.25" r="66" customHeight="1" ht="18.75">
      <c r="A66" s="57">
        <v>51410</v>
      </c>
      <c r="B66" s="58" t="s">
        <v>167</v>
      </c>
      <c r="C66" s="58"/>
      <c r="D66" s="58"/>
      <c r="E66" s="59">
        <v>45901</v>
      </c>
      <c r="F66" s="60">
        <v>45918</v>
      </c>
      <c r="G66" s="61">
        <v>0</v>
      </c>
      <c r="H66" s="58" t="s">
        <v>111</v>
      </c>
      <c r="I66" s="58"/>
      <c r="J66" s="58"/>
      <c r="K66" s="58"/>
    </row>
    <row x14ac:dyDescent="0.25" r="67" customHeight="1" ht="18.75">
      <c r="A67" s="57">
        <v>51410</v>
      </c>
      <c r="B67" s="58" t="s">
        <v>168</v>
      </c>
      <c r="C67" s="58"/>
      <c r="D67" s="58"/>
      <c r="E67" s="59">
        <v>45919</v>
      </c>
      <c r="F67" s="60">
        <v>45919</v>
      </c>
      <c r="G67" s="61">
        <v>0</v>
      </c>
      <c r="H67" s="58" t="s">
        <v>111</v>
      </c>
      <c r="I67" s="58"/>
      <c r="J67" s="58"/>
      <c r="K67" s="58"/>
    </row>
    <row x14ac:dyDescent="0.25" r="68" customHeight="1" ht="18.75">
      <c r="A68" s="57">
        <v>51410</v>
      </c>
      <c r="B68" s="58" t="s">
        <v>169</v>
      </c>
      <c r="C68" s="58"/>
      <c r="D68" s="58"/>
      <c r="E68" s="59">
        <v>45922</v>
      </c>
      <c r="F68" s="60">
        <v>45926</v>
      </c>
      <c r="G68" s="61">
        <v>0</v>
      </c>
      <c r="H68" s="58" t="s">
        <v>111</v>
      </c>
      <c r="I68" s="58"/>
      <c r="J68" s="58"/>
      <c r="K68" s="58"/>
    </row>
    <row x14ac:dyDescent="0.25" r="69" customHeight="1" ht="18.75">
      <c r="A69" s="57">
        <v>51410</v>
      </c>
      <c r="B69" s="58" t="s">
        <v>170</v>
      </c>
      <c r="C69" s="58"/>
      <c r="D69" s="58"/>
      <c r="E69" s="59">
        <v>45929</v>
      </c>
      <c r="F69" s="60">
        <v>46017</v>
      </c>
      <c r="G69" s="61">
        <v>0</v>
      </c>
      <c r="H69" s="58" t="s">
        <v>111</v>
      </c>
      <c r="I69" s="58"/>
      <c r="J69" s="58"/>
      <c r="K69" s="58"/>
    </row>
    <row x14ac:dyDescent="0.25" r="70" customHeight="1" ht="18.75">
      <c r="A70" s="57">
        <v>51410</v>
      </c>
      <c r="B70" s="58" t="s">
        <v>171</v>
      </c>
      <c r="C70" s="58"/>
      <c r="D70" s="58"/>
      <c r="E70" s="59">
        <v>45929</v>
      </c>
      <c r="F70" s="60">
        <v>45944</v>
      </c>
      <c r="G70" s="61">
        <v>0</v>
      </c>
      <c r="H70" s="58" t="s">
        <v>111</v>
      </c>
      <c r="I70" s="58"/>
      <c r="J70" s="58"/>
      <c r="K70" s="58"/>
    </row>
    <row x14ac:dyDescent="0.25" r="71" customHeight="1" ht="18.75">
      <c r="A71" s="57">
        <v>51410</v>
      </c>
      <c r="B71" s="58" t="s">
        <v>172</v>
      </c>
      <c r="C71" s="58"/>
      <c r="D71" s="58"/>
      <c r="E71" s="59">
        <v>45929</v>
      </c>
      <c r="F71" s="60">
        <v>45944</v>
      </c>
      <c r="G71" s="61">
        <v>0</v>
      </c>
      <c r="H71" s="58" t="s">
        <v>111</v>
      </c>
      <c r="I71" s="58"/>
      <c r="J71" s="58"/>
      <c r="K71" s="58"/>
    </row>
    <row x14ac:dyDescent="0.25" r="72" customHeight="1" ht="18.75">
      <c r="A72" s="57">
        <v>51410</v>
      </c>
      <c r="B72" s="58" t="s">
        <v>173</v>
      </c>
      <c r="C72" s="58"/>
      <c r="D72" s="58"/>
      <c r="E72" s="59">
        <v>45929</v>
      </c>
      <c r="F72" s="60">
        <v>45929</v>
      </c>
      <c r="G72" s="61">
        <v>0</v>
      </c>
      <c r="H72" s="58" t="s">
        <v>111</v>
      </c>
      <c r="I72" s="58"/>
      <c r="J72" s="58"/>
      <c r="K72" s="58"/>
    </row>
    <row x14ac:dyDescent="0.25" r="73" customHeight="1" ht="18.75">
      <c r="A73" s="57">
        <v>51410</v>
      </c>
      <c r="B73" s="58" t="s">
        <v>174</v>
      </c>
      <c r="C73" s="58"/>
      <c r="D73" s="58"/>
      <c r="E73" s="59">
        <v>45815</v>
      </c>
      <c r="F73" s="60">
        <v>45863</v>
      </c>
      <c r="G73" s="61">
        <v>0.43</v>
      </c>
      <c r="H73" s="58" t="s">
        <v>120</v>
      </c>
      <c r="I73" s="58"/>
      <c r="J73" s="58"/>
      <c r="K73" s="58"/>
    </row>
    <row x14ac:dyDescent="0.25" r="74" customHeight="1" ht="18.75">
      <c r="A74" s="57">
        <v>51410</v>
      </c>
      <c r="B74" s="58" t="s">
        <v>175</v>
      </c>
      <c r="C74" s="58"/>
      <c r="D74" s="58"/>
      <c r="E74" s="59">
        <v>45838</v>
      </c>
      <c r="F74" s="60">
        <v>45855</v>
      </c>
      <c r="G74" s="61">
        <v>0</v>
      </c>
      <c r="H74" s="58" t="s">
        <v>120</v>
      </c>
      <c r="I74" s="58"/>
      <c r="J74" s="58"/>
      <c r="K74" s="58"/>
    </row>
    <row x14ac:dyDescent="0.25" r="75" customHeight="1" ht="18.75">
      <c r="A75" s="57">
        <v>51410</v>
      </c>
      <c r="B75" s="58" t="s">
        <v>168</v>
      </c>
      <c r="C75" s="58"/>
      <c r="D75" s="58"/>
      <c r="E75" s="59">
        <v>45856</v>
      </c>
      <c r="F75" s="60">
        <v>45856</v>
      </c>
      <c r="G75" s="61">
        <v>0</v>
      </c>
      <c r="H75" s="58" t="s">
        <v>120</v>
      </c>
      <c r="I75" s="58"/>
      <c r="J75" s="58"/>
      <c r="K75" s="58"/>
    </row>
    <row x14ac:dyDescent="0.25" r="76" customHeight="1" ht="18.75">
      <c r="A76" s="57">
        <v>51410</v>
      </c>
      <c r="B76" s="58" t="s">
        <v>176</v>
      </c>
      <c r="C76" s="58"/>
      <c r="D76" s="58"/>
      <c r="E76" s="59">
        <v>45859</v>
      </c>
      <c r="F76" s="60">
        <v>45863</v>
      </c>
      <c r="G76" s="61">
        <v>0</v>
      </c>
      <c r="H76" s="58" t="s">
        <v>120</v>
      </c>
      <c r="I76" s="58"/>
      <c r="J76" s="58"/>
      <c r="K76" s="58"/>
    </row>
    <row x14ac:dyDescent="0.25" r="77" customHeight="1" ht="18.75">
      <c r="A77" s="57">
        <v>51410</v>
      </c>
      <c r="B77" s="58" t="s">
        <v>133</v>
      </c>
      <c r="C77" s="58"/>
      <c r="D77" s="58"/>
      <c r="E77" s="59"/>
      <c r="F77" s="60"/>
      <c r="G77" s="61">
        <v>0</v>
      </c>
      <c r="H77" s="58" t="s">
        <v>134</v>
      </c>
      <c r="I77" s="58"/>
      <c r="J77" s="58"/>
      <c r="K77" s="58"/>
    </row>
    <row x14ac:dyDescent="0.25" r="78" customHeight="1" ht="18.75">
      <c r="A78" s="57">
        <v>51410</v>
      </c>
      <c r="B78" s="58" t="s">
        <v>123</v>
      </c>
      <c r="C78" s="58"/>
      <c r="D78" s="58"/>
      <c r="E78" s="59"/>
      <c r="F78" s="60"/>
      <c r="G78" s="61">
        <v>0</v>
      </c>
      <c r="H78" s="58" t="s">
        <v>134</v>
      </c>
      <c r="I78" s="58"/>
      <c r="J78" s="58"/>
      <c r="K78" s="58"/>
    </row>
    <row x14ac:dyDescent="0.25" r="79" customHeight="1" ht="18.75">
      <c r="A79" s="57">
        <v>51410</v>
      </c>
      <c r="B79" s="58" t="s">
        <v>136</v>
      </c>
      <c r="C79" s="58"/>
      <c r="D79" s="58"/>
      <c r="E79" s="59"/>
      <c r="F79" s="60"/>
      <c r="G79" s="61">
        <v>1</v>
      </c>
      <c r="H79" s="58" t="s">
        <v>134</v>
      </c>
      <c r="I79" s="58"/>
      <c r="J79" s="58"/>
      <c r="K79" s="58"/>
    </row>
    <row x14ac:dyDescent="0.25" r="80" customHeight="1" ht="18.75">
      <c r="A80" s="57">
        <v>51410</v>
      </c>
      <c r="B80" s="58" t="s">
        <v>135</v>
      </c>
      <c r="C80" s="58"/>
      <c r="D80" s="58"/>
      <c r="E80" s="59"/>
      <c r="F80" s="60"/>
      <c r="G80" s="61">
        <v>0.69</v>
      </c>
      <c r="H80" s="58" t="s">
        <v>134</v>
      </c>
      <c r="I80" s="58"/>
      <c r="J80" s="58"/>
      <c r="K80" s="5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68"/>
  <sheetViews>
    <sheetView workbookViewId="0"/>
  </sheetViews>
  <sheetFormatPr defaultRowHeight="15" x14ac:dyDescent="0.25"/>
  <cols>
    <col min="1" max="1" style="21" width="78.43357142857143" customWidth="1" bestFit="1"/>
    <col min="2" max="2" style="20" width="18.576428571428572" customWidth="1" bestFit="1"/>
    <col min="3" max="3" style="47" width="22.576428571428572" customWidth="1" bestFit="1"/>
    <col min="4" max="4" style="47" width="22.719285714285714" customWidth="1" bestFit="1"/>
    <col min="5" max="5" style="47" width="13.576428571428572" customWidth="1" bestFit="1"/>
    <col min="6" max="6" style="23" width="15.862142857142858" customWidth="1" bestFit="1"/>
    <col min="7" max="7" style="25" width="13.005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1" width="13.576428571428572" customWidth="1" bestFit="1"/>
    <col min="30" max="30" style="21" width="13.576428571428572" customWidth="1" bestFit="1"/>
    <col min="31" max="31" style="21" width="13.576428571428572" customWidth="1" bestFit="1"/>
    <col min="32" max="32" style="21" width="13.576428571428572" customWidth="1" bestFit="1"/>
    <col min="33" max="33" style="21" width="13.576428571428572" customWidth="1" bestFit="1"/>
    <col min="34" max="34" style="21" width="13.576428571428572" customWidth="1" bestFit="1"/>
    <col min="35" max="35" style="21" width="13.576428571428572" customWidth="1" bestFit="1"/>
    <col min="36" max="36" style="21" width="13.576428571428572" customWidth="1" bestFit="1"/>
    <col min="37" max="37" style="21" width="13.576428571428572" customWidth="1" bestFit="1"/>
    <col min="38" max="38" style="21" width="13.576428571428572" customWidth="1" bestFit="1"/>
    <col min="39" max="39" style="21" width="13.576428571428572" customWidth="1" bestFit="1"/>
    <col min="40" max="40" style="21" width="13.576428571428572" customWidth="1" bestFit="1"/>
    <col min="41" max="41" style="21" width="13.576428571428572" customWidth="1" bestFit="1"/>
    <col min="42" max="42" style="21" width="13.576428571428572" customWidth="1" bestFit="1"/>
    <col min="43" max="43" style="21" width="13.576428571428572" customWidth="1" bestFit="1"/>
    <col min="44" max="44" style="21" width="13.576428571428572" customWidth="1" bestFit="1"/>
    <col min="45" max="45" style="21" width="13.576428571428572" customWidth="1" bestFit="1"/>
    <col min="46" max="46" style="21" width="13.576428571428572" customWidth="1" bestFit="1"/>
    <col min="47" max="47" style="21" width="13.576428571428572" customWidth="1" bestFit="1"/>
    <col min="48" max="48" style="21" width="13.576428571428572" customWidth="1" bestFit="1"/>
    <col min="49" max="49" style="21" width="13.576428571428572" customWidth="1" bestFit="1"/>
    <col min="50" max="50" style="21" width="13.576428571428572" customWidth="1" bestFit="1"/>
    <col min="51" max="51" style="21" width="13.576428571428572" customWidth="1" bestFit="1"/>
    <col min="52" max="52" style="21" width="13.576428571428572" customWidth="1" bestFit="1"/>
    <col min="53" max="53" style="21" width="10.719285714285713" customWidth="1" bestFit="1"/>
    <col min="54" max="54" style="21" width="15.719285714285713" customWidth="1" bestFit="1"/>
    <col min="55" max="55" style="21" width="29.576428571428572" customWidth="1" bestFit="1"/>
    <col min="56" max="56" style="21" width="15.005" customWidth="1" bestFit="1"/>
    <col min="57" max="57" style="20" width="16.433571428571426" customWidth="1" bestFit="1"/>
    <col min="58" max="58" style="21" width="9.576428571428572" customWidth="1" bestFit="1"/>
    <col min="59" max="59" style="21" width="15.719285714285713" customWidth="1" bestFit="1"/>
    <col min="60" max="60" style="48" width="11.43357142857143" customWidth="1" bestFit="1"/>
    <col min="61" max="61" style="21" width="7.433571428571429" customWidth="1" bestFit="1"/>
    <col min="62" max="62" style="21" width="11.43357142857143" customWidth="1" bestFit="1"/>
    <col min="63" max="63" style="21" width="13.576428571428572" customWidth="1" bestFit="1"/>
    <col min="64" max="64" style="21" width="24.433571428571426" customWidth="1" bestFit="1"/>
    <col min="65" max="65" style="20" width="29.576428571428572" customWidth="1" bestFit="1"/>
    <col min="66" max="66" style="21" width="13.576428571428572" customWidth="1" bestFit="1"/>
    <col min="67" max="67" style="20" width="15.719285714285713" customWidth="1" bestFit="1"/>
    <col min="68" max="68" style="21" width="19.433571428571426" customWidth="1" bestFit="1"/>
    <col min="69" max="69" style="21" width="13.576428571428572" customWidth="1" bestFit="1"/>
    <col min="70" max="70" style="21" width="25.433571428571426" customWidth="1" bestFit="1"/>
    <col min="71" max="71" style="20" width="30.433571428571426" customWidth="1" bestFit="1"/>
    <col min="72" max="72" style="21" width="13.576428571428572" customWidth="1" bestFit="1"/>
  </cols>
  <sheetData>
    <row x14ac:dyDescent="0.25" r="1" customHeight="1" ht="63.75">
      <c r="A1" s="2"/>
      <c r="B1" s="27">
        <f>COUNTA(_xlfn.UNIQUE(Table1[Project Code]))</f>
      </c>
      <c r="C1" s="28">
        <f>SUM(IF(ISNUMBER(Table1[Budget amount]),Table1[Budget amount]))</f>
      </c>
      <c r="D1" s="28">
        <f>SUM(IF(ISNUMBER(Table1[Total Amount Spent]),Table1[Total Amount Spent]))</f>
      </c>
      <c r="E1" s="29">
        <f>(D1-C1)/D1</f>
      </c>
      <c r="F1" s="30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11</v>
      </c>
      <c r="BB1" s="2" t="s">
        <v>90</v>
      </c>
      <c r="BC1" s="2"/>
      <c r="BD1" s="2" t="s">
        <v>13</v>
      </c>
      <c r="BE1" s="1" t="s">
        <v>91</v>
      </c>
      <c r="BF1" s="2"/>
      <c r="BG1" s="2"/>
      <c r="BH1" s="31"/>
      <c r="BI1" s="2"/>
      <c r="BJ1" s="2"/>
      <c r="BK1" s="2"/>
      <c r="BL1" s="2" t="s">
        <v>10</v>
      </c>
      <c r="BM1" s="1" t="s">
        <v>92</v>
      </c>
      <c r="BN1" s="2"/>
      <c r="BO1" s="1" t="s">
        <v>0</v>
      </c>
      <c r="BP1" s="2"/>
      <c r="BQ1" s="2"/>
      <c r="BR1" s="2" t="s">
        <v>18</v>
      </c>
      <c r="BS1" s="1" t="s">
        <v>93</v>
      </c>
      <c r="BT1" s="2"/>
    </row>
    <row x14ac:dyDescent="0.25" r="2" customHeight="1" ht="18.75">
      <c r="A2" s="2"/>
      <c r="B2" s="1"/>
      <c r="C2" s="32"/>
      <c r="D2" s="32"/>
      <c r="E2" s="32"/>
      <c r="F2" s="4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51</v>
      </c>
      <c r="BE2" s="9">
        <v>3</v>
      </c>
      <c r="BF2" s="2"/>
      <c r="BG2" s="2"/>
      <c r="BH2" s="31"/>
      <c r="BI2" s="2"/>
      <c r="BJ2" s="2"/>
      <c r="BK2" s="2"/>
      <c r="BL2" s="2" t="s">
        <v>38</v>
      </c>
      <c r="BM2" s="9">
        <v>16</v>
      </c>
      <c r="BN2" s="2"/>
      <c r="BO2" s="9">
        <v>51095</v>
      </c>
      <c r="BP2" s="2"/>
      <c r="BQ2" s="2"/>
      <c r="BR2" s="2" t="s">
        <v>40</v>
      </c>
      <c r="BS2" s="9">
        <v>22</v>
      </c>
      <c r="BT2" s="2"/>
    </row>
    <row x14ac:dyDescent="0.25" r="3" customHeight="1" ht="32.25">
      <c r="A3" s="2"/>
      <c r="B3" s="1"/>
      <c r="C3" s="32"/>
      <c r="D3" s="32"/>
      <c r="E3" s="32"/>
      <c r="F3" s="4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32</v>
      </c>
      <c r="BE3" s="9">
        <v>12</v>
      </c>
      <c r="BF3" s="2"/>
      <c r="BG3" s="2"/>
      <c r="BH3" s="31"/>
      <c r="BI3" s="2"/>
      <c r="BJ3" s="2"/>
      <c r="BK3" s="2"/>
      <c r="BL3" s="2" t="s">
        <v>94</v>
      </c>
      <c r="BM3" s="9">
        <v>12</v>
      </c>
      <c r="BN3" s="2"/>
      <c r="BO3" s="9">
        <v>51143</v>
      </c>
      <c r="BP3" s="2"/>
      <c r="BQ3" s="2"/>
      <c r="BR3" s="2" t="s">
        <v>95</v>
      </c>
      <c r="BS3" s="9">
        <v>1</v>
      </c>
      <c r="BT3" s="2"/>
    </row>
    <row x14ac:dyDescent="0.25" r="4" customHeight="1" ht="18.75">
      <c r="A4" s="2"/>
      <c r="B4" s="1"/>
      <c r="C4" s="32"/>
      <c r="D4" s="32"/>
      <c r="E4" s="32"/>
      <c r="F4" s="4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27</v>
      </c>
      <c r="BE4" s="9">
        <v>14</v>
      </c>
      <c r="BF4" s="2"/>
      <c r="BG4" s="2"/>
      <c r="BH4" s="31"/>
      <c r="BI4" s="2"/>
      <c r="BJ4" s="2"/>
      <c r="BK4" s="2"/>
      <c r="BL4" s="2" t="s">
        <v>96</v>
      </c>
      <c r="BM4" s="9">
        <v>21</v>
      </c>
      <c r="BN4" s="2"/>
      <c r="BO4" s="9">
        <v>51164</v>
      </c>
      <c r="BP4" s="2"/>
      <c r="BQ4" s="2"/>
      <c r="BR4" s="2" t="s">
        <v>97</v>
      </c>
      <c r="BS4" s="9">
        <v>1</v>
      </c>
      <c r="BT4" s="2"/>
    </row>
    <row x14ac:dyDescent="0.25" r="5" customHeight="1" ht="18.75">
      <c r="A5" s="2"/>
      <c r="B5" s="1"/>
      <c r="C5" s="32"/>
      <c r="D5" s="32"/>
      <c r="E5" s="32"/>
      <c r="F5" s="4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35</v>
      </c>
      <c r="BE5" s="9">
        <v>5</v>
      </c>
      <c r="BF5" s="2"/>
      <c r="BG5" s="2"/>
      <c r="BH5" s="31"/>
      <c r="BI5" s="2"/>
      <c r="BJ5" s="2"/>
      <c r="BK5" s="2"/>
      <c r="BL5" s="2" t="s">
        <v>98</v>
      </c>
      <c r="BM5" s="9">
        <v>49</v>
      </c>
      <c r="BN5" s="2"/>
      <c r="BO5" s="9">
        <v>51166</v>
      </c>
      <c r="BP5" s="2"/>
      <c r="BQ5" s="2"/>
      <c r="BR5" s="2" t="s">
        <v>53</v>
      </c>
      <c r="BS5" s="9">
        <v>10</v>
      </c>
      <c r="BT5" s="2"/>
    </row>
    <row x14ac:dyDescent="0.25" r="6" customHeight="1" ht="18.75">
      <c r="A6" s="2"/>
      <c r="B6" s="1"/>
      <c r="C6" s="32"/>
      <c r="D6" s="32"/>
      <c r="E6" s="32"/>
      <c r="F6" s="4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 t="s">
        <v>98</v>
      </c>
      <c r="BE6" s="9">
        <v>34</v>
      </c>
      <c r="BF6" s="2"/>
      <c r="BG6" s="2"/>
      <c r="BH6" s="31"/>
      <c r="BI6" s="2"/>
      <c r="BJ6" s="2"/>
      <c r="BK6" s="2"/>
      <c r="BL6" s="2"/>
      <c r="BM6" s="1"/>
      <c r="BN6" s="2"/>
      <c r="BO6" s="9">
        <v>51212</v>
      </c>
      <c r="BP6" s="2"/>
      <c r="BQ6" s="2"/>
      <c r="BR6" s="2" t="s">
        <v>98</v>
      </c>
      <c r="BS6" s="9">
        <v>34</v>
      </c>
      <c r="BT6" s="2"/>
    </row>
    <row x14ac:dyDescent="0.25" r="7" customHeight="1" ht="18.75" hidden="1">
      <c r="A7" s="2"/>
      <c r="B7" s="1"/>
      <c r="C7" s="32"/>
      <c r="D7" s="32"/>
      <c r="E7" s="32"/>
      <c r="F7" s="4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"/>
      <c r="BF7" s="2"/>
      <c r="BG7" s="2"/>
      <c r="BH7" s="31"/>
      <c r="BI7" s="2"/>
      <c r="BJ7" s="2"/>
      <c r="BK7" s="2"/>
      <c r="BL7" s="2"/>
      <c r="BM7" s="1"/>
      <c r="BN7" s="2"/>
      <c r="BO7" s="9">
        <v>51260</v>
      </c>
      <c r="BP7" s="2"/>
      <c r="BQ7" s="2"/>
      <c r="BR7" s="2"/>
      <c r="BS7" s="1"/>
      <c r="BT7" s="2"/>
    </row>
    <row x14ac:dyDescent="0.25" r="8" customHeight="1" ht="18.75" hidden="1">
      <c r="A8" s="2"/>
      <c r="B8" s="1"/>
      <c r="C8" s="32"/>
      <c r="D8" s="32"/>
      <c r="E8" s="32"/>
      <c r="F8" s="4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"/>
      <c r="BF8" s="2"/>
      <c r="BG8" s="2"/>
      <c r="BH8" s="31"/>
      <c r="BI8" s="2"/>
      <c r="BJ8" s="2"/>
      <c r="BK8" s="2"/>
      <c r="BL8" s="2"/>
      <c r="BM8" s="1"/>
      <c r="BN8" s="2"/>
      <c r="BO8" s="9">
        <v>51268</v>
      </c>
      <c r="BP8" s="2"/>
      <c r="BQ8" s="2"/>
      <c r="BR8" s="2"/>
      <c r="BS8" s="1"/>
      <c r="BT8" s="2"/>
    </row>
    <row x14ac:dyDescent="0.25" r="9" customHeight="1" ht="18.75" hidden="1">
      <c r="A9" s="2"/>
      <c r="B9" s="1"/>
      <c r="C9" s="32"/>
      <c r="D9" s="32"/>
      <c r="E9" s="32"/>
      <c r="F9" s="4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"/>
      <c r="BF9" s="2"/>
      <c r="BG9" s="2"/>
      <c r="BH9" s="31"/>
      <c r="BI9" s="2"/>
      <c r="BJ9" s="2"/>
      <c r="BK9" s="2"/>
      <c r="BL9" s="2"/>
      <c r="BM9" s="1"/>
      <c r="BN9" s="2"/>
      <c r="BO9" s="9">
        <v>51280</v>
      </c>
      <c r="BP9" s="2"/>
      <c r="BQ9" s="2"/>
      <c r="BR9" s="2"/>
      <c r="BS9" s="1"/>
      <c r="BT9" s="2"/>
    </row>
    <row x14ac:dyDescent="0.25" r="10" customHeight="1" ht="18.75" hidden="1">
      <c r="A10" s="2"/>
      <c r="B10" s="1"/>
      <c r="C10" s="32"/>
      <c r="D10" s="32"/>
      <c r="E10" s="32"/>
      <c r="F10" s="4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"/>
      <c r="BF10" s="2"/>
      <c r="BG10" s="2"/>
      <c r="BH10" s="31"/>
      <c r="BI10" s="2"/>
      <c r="BJ10" s="2"/>
      <c r="BK10" s="2"/>
      <c r="BL10" s="2"/>
      <c r="BM10" s="1"/>
      <c r="BN10" s="2"/>
      <c r="BO10" s="9">
        <v>51307</v>
      </c>
      <c r="BP10" s="2"/>
      <c r="BQ10" s="2"/>
      <c r="BR10" s="2"/>
      <c r="BS10" s="1"/>
      <c r="BT10" s="2"/>
    </row>
    <row x14ac:dyDescent="0.25" r="11" customHeight="1" ht="18.75" hidden="1">
      <c r="A11" s="2"/>
      <c r="B11" s="1"/>
      <c r="C11" s="32"/>
      <c r="D11" s="32"/>
      <c r="E11" s="32"/>
      <c r="F11" s="4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"/>
      <c r="BF11" s="2"/>
      <c r="BG11" s="2"/>
      <c r="BH11" s="31"/>
      <c r="BI11" s="2"/>
      <c r="BJ11" s="2"/>
      <c r="BK11" s="2"/>
      <c r="BL11" s="2"/>
      <c r="BM11" s="1"/>
      <c r="BN11" s="2"/>
      <c r="BO11" s="9">
        <v>51325</v>
      </c>
      <c r="BP11" s="2"/>
      <c r="BQ11" s="2"/>
      <c r="BR11" s="2"/>
      <c r="BS11" s="1"/>
      <c r="BT11" s="2"/>
    </row>
    <row x14ac:dyDescent="0.25" r="12" customHeight="1" ht="18.75">
      <c r="A12" s="2"/>
      <c r="B12" s="1"/>
      <c r="C12" s="32"/>
      <c r="D12" s="32"/>
      <c r="E12" s="32"/>
      <c r="F12" s="4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"/>
      <c r="BF12" s="2"/>
      <c r="BG12" s="2"/>
      <c r="BH12" s="31"/>
      <c r="BI12" s="2"/>
      <c r="BJ12" s="2"/>
      <c r="BK12" s="2"/>
      <c r="BL12" s="2"/>
      <c r="BM12" s="1"/>
      <c r="BN12" s="2"/>
      <c r="BO12" s="9">
        <v>51336</v>
      </c>
      <c r="BP12" s="2"/>
      <c r="BQ12" s="2"/>
      <c r="BR12" s="2"/>
      <c r="BS12" s="1"/>
      <c r="BT12" s="2"/>
    </row>
    <row x14ac:dyDescent="0.25" r="13" customHeight="1" ht="18.75">
      <c r="A13" s="2"/>
      <c r="B13" s="1"/>
      <c r="C13" s="32"/>
      <c r="D13" s="32"/>
      <c r="E13" s="32"/>
      <c r="F13" s="4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"/>
      <c r="BF13" s="2"/>
      <c r="BG13" s="2"/>
      <c r="BH13" s="31"/>
      <c r="BI13" s="2"/>
      <c r="BJ13" s="2"/>
      <c r="BK13" s="2"/>
      <c r="BL13" s="2"/>
      <c r="BM13" s="1"/>
      <c r="BN13" s="2"/>
      <c r="BO13" s="9">
        <v>51339</v>
      </c>
      <c r="BP13" s="2"/>
      <c r="BQ13" s="2"/>
      <c r="BR13" s="2"/>
      <c r="BS13" s="1"/>
      <c r="BT13" s="2"/>
    </row>
    <row x14ac:dyDescent="0.25" r="14" customHeight="1" ht="18.75">
      <c r="A14" s="2"/>
      <c r="B14" s="1"/>
      <c r="C14" s="32"/>
      <c r="D14" s="32"/>
      <c r="E14" s="32"/>
      <c r="F14" s="4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"/>
      <c r="BF14" s="2"/>
      <c r="BG14" s="2"/>
      <c r="BH14" s="31"/>
      <c r="BI14" s="2"/>
      <c r="BJ14" s="2"/>
      <c r="BK14" s="2"/>
      <c r="BL14" s="2"/>
      <c r="BM14" s="1"/>
      <c r="BN14" s="2"/>
      <c r="BO14" s="9">
        <v>51345</v>
      </c>
      <c r="BP14" s="2"/>
      <c r="BQ14" s="2"/>
      <c r="BR14" s="2"/>
      <c r="BS14" s="1"/>
      <c r="BT14" s="2"/>
    </row>
    <row x14ac:dyDescent="0.25" r="15" customHeight="1" ht="17.25">
      <c r="A15" s="2"/>
      <c r="B15" s="1"/>
      <c r="C15" s="32"/>
      <c r="D15" s="32"/>
      <c r="E15" s="32"/>
      <c r="F15" s="4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1"/>
      <c r="BF15" s="2"/>
      <c r="BG15" s="2"/>
      <c r="BH15" s="31"/>
      <c r="BI15" s="2"/>
      <c r="BJ15" s="2"/>
      <c r="BK15" s="2"/>
      <c r="BL15" s="2"/>
      <c r="BM15" s="1"/>
      <c r="BN15" s="2"/>
      <c r="BO15" s="9">
        <v>51366</v>
      </c>
      <c r="BP15" s="2"/>
      <c r="BQ15" s="2"/>
      <c r="BR15" s="2"/>
      <c r="BS15" s="1"/>
      <c r="BT15" s="2"/>
    </row>
    <row x14ac:dyDescent="0.25" r="16" customHeight="1" ht="18.75">
      <c r="A16" s="2"/>
      <c r="B16" s="1"/>
      <c r="C16" s="32"/>
      <c r="D16" s="32"/>
      <c r="E16" s="32"/>
      <c r="F16" s="4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"/>
      <c r="BF16" s="2"/>
      <c r="BG16" s="2"/>
      <c r="BH16" s="31"/>
      <c r="BI16" s="2"/>
      <c r="BJ16" s="2"/>
      <c r="BK16" s="2"/>
      <c r="BL16" s="2"/>
      <c r="BM16" s="1"/>
      <c r="BN16" s="2"/>
      <c r="BO16" s="9">
        <v>51368</v>
      </c>
      <c r="BP16" s="2"/>
      <c r="BQ16" s="2"/>
      <c r="BR16" s="2"/>
      <c r="BS16" s="1"/>
      <c r="BT16" s="2"/>
    </row>
    <row x14ac:dyDescent="0.25" r="17" customHeight="1" ht="15" customFormat="1" s="33">
      <c r="A17" s="7"/>
      <c r="B17" s="34"/>
      <c r="C17" s="35"/>
      <c r="D17" s="35"/>
      <c r="E17" s="35"/>
      <c r="F17" s="1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36"/>
      <c r="BF17" s="7"/>
      <c r="BG17" s="7"/>
      <c r="BH17" s="37"/>
      <c r="BI17" s="7"/>
      <c r="BJ17" s="7"/>
      <c r="BK17" s="7"/>
      <c r="BL17" s="7"/>
      <c r="BM17" s="36"/>
      <c r="BN17" s="7"/>
      <c r="BO17" s="38">
        <v>51370</v>
      </c>
      <c r="BP17" s="7"/>
      <c r="BQ17" s="7"/>
      <c r="BR17" s="7"/>
      <c r="BS17" s="36"/>
      <c r="BT17" s="7"/>
    </row>
    <row x14ac:dyDescent="0.25" r="18" customHeight="1" ht="18.75">
      <c r="A18" s="2"/>
      <c r="B18" s="1"/>
      <c r="C18" s="32"/>
      <c r="D18" s="32"/>
      <c r="E18" s="32"/>
      <c r="F18" s="4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1"/>
      <c r="BF18" s="2"/>
      <c r="BG18" s="2"/>
      <c r="BH18" s="31"/>
      <c r="BI18" s="2"/>
      <c r="BJ18" s="2"/>
      <c r="BK18" s="2"/>
      <c r="BL18" s="2"/>
      <c r="BM18" s="1"/>
      <c r="BN18" s="2"/>
      <c r="BO18" s="9">
        <v>51373</v>
      </c>
      <c r="BP18" s="2"/>
      <c r="BQ18" s="2"/>
      <c r="BR18" s="2"/>
      <c r="BS18" s="1"/>
      <c r="BT18" s="2"/>
    </row>
    <row x14ac:dyDescent="0.25" r="19" customHeight="1" ht="18.75">
      <c r="A19" s="2"/>
      <c r="B19" s="1"/>
      <c r="C19" s="32"/>
      <c r="D19" s="32"/>
      <c r="E19" s="32"/>
      <c r="F19" s="4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1"/>
      <c r="BF19" s="2"/>
      <c r="BG19" s="2"/>
      <c r="BH19" s="31"/>
      <c r="BI19" s="2"/>
      <c r="BJ19" s="2"/>
      <c r="BK19" s="2"/>
      <c r="BL19" s="2"/>
      <c r="BM19" s="1"/>
      <c r="BN19" s="2"/>
      <c r="BO19" s="9">
        <v>51382</v>
      </c>
      <c r="BP19" s="2"/>
      <c r="BQ19" s="2"/>
      <c r="BR19" s="2"/>
      <c r="BS19" s="1"/>
      <c r="BT19" s="2"/>
    </row>
    <row x14ac:dyDescent="0.25" r="20" customHeight="1" ht="18.75">
      <c r="A20" s="2"/>
      <c r="B20" s="1"/>
      <c r="C20" s="32"/>
      <c r="D20" s="32"/>
      <c r="E20" s="32"/>
      <c r="F20" s="4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1"/>
      <c r="BF20" s="2"/>
      <c r="BG20" s="2"/>
      <c r="BH20" s="31"/>
      <c r="BI20" s="2"/>
      <c r="BJ20" s="2"/>
      <c r="BK20" s="2"/>
      <c r="BL20" s="2"/>
      <c r="BM20" s="1"/>
      <c r="BN20" s="2"/>
      <c r="BO20" s="9">
        <v>51391</v>
      </c>
      <c r="BP20" s="2"/>
      <c r="BQ20" s="2"/>
      <c r="BR20" s="2"/>
      <c r="BS20" s="1"/>
      <c r="BT20" s="2"/>
    </row>
    <row x14ac:dyDescent="0.25" r="21" customHeight="1" ht="18.75">
      <c r="A21" s="2"/>
      <c r="B21" s="1"/>
      <c r="C21" s="32"/>
      <c r="D21" s="32"/>
      <c r="E21" s="32"/>
      <c r="F21" s="4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"/>
      <c r="BF21" s="2"/>
      <c r="BG21" s="2"/>
      <c r="BH21" s="31"/>
      <c r="BI21" s="2"/>
      <c r="BJ21" s="2"/>
      <c r="BK21" s="2"/>
      <c r="BL21" s="2"/>
      <c r="BM21" s="1"/>
      <c r="BN21" s="2"/>
      <c r="BO21" s="9">
        <v>51395</v>
      </c>
      <c r="BP21" s="2"/>
      <c r="BQ21" s="2"/>
      <c r="BR21" s="2"/>
      <c r="BS21" s="1"/>
      <c r="BT21" s="2"/>
    </row>
    <row x14ac:dyDescent="0.25" r="22" customHeight="1" ht="18.75">
      <c r="A22" s="2"/>
      <c r="B22" s="1"/>
      <c r="C22" s="32"/>
      <c r="D22" s="32"/>
      <c r="E22" s="32"/>
      <c r="F22" s="4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1"/>
      <c r="BF22" s="2"/>
      <c r="BG22" s="2"/>
      <c r="BH22" s="31"/>
      <c r="BI22" s="2"/>
      <c r="BJ22" s="2"/>
      <c r="BK22" s="2"/>
      <c r="BL22" s="2"/>
      <c r="BM22" s="1"/>
      <c r="BN22" s="2"/>
      <c r="BO22" s="9">
        <v>51396</v>
      </c>
      <c r="BP22" s="2"/>
      <c r="BQ22" s="2"/>
      <c r="BR22" s="2"/>
      <c r="BS22" s="1"/>
      <c r="BT22" s="2"/>
    </row>
    <row x14ac:dyDescent="0.25" r="23" customHeight="1" ht="18.75">
      <c r="A23" s="2"/>
      <c r="B23" s="1"/>
      <c r="C23" s="32"/>
      <c r="D23" s="32"/>
      <c r="E23" s="32"/>
      <c r="F23" s="4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1"/>
      <c r="BF23" s="2"/>
      <c r="BG23" s="2"/>
      <c r="BH23" s="31"/>
      <c r="BI23" s="2"/>
      <c r="BJ23" s="2"/>
      <c r="BK23" s="2"/>
      <c r="BL23" s="2"/>
      <c r="BM23" s="1"/>
      <c r="BN23" s="2"/>
      <c r="BO23" s="9">
        <v>51397</v>
      </c>
      <c r="BP23" s="2"/>
      <c r="BQ23" s="2"/>
      <c r="BR23" s="2"/>
      <c r="BS23" s="1"/>
      <c r="BT23" s="2"/>
    </row>
    <row x14ac:dyDescent="0.25" r="24" customHeight="1" ht="18.75">
      <c r="A24" s="2"/>
      <c r="B24" s="1"/>
      <c r="C24" s="32"/>
      <c r="D24" s="32"/>
      <c r="E24" s="32"/>
      <c r="F24" s="4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1"/>
      <c r="BF24" s="2"/>
      <c r="BG24" s="2"/>
      <c r="BH24" s="31"/>
      <c r="BI24" s="2"/>
      <c r="BJ24" s="2"/>
      <c r="BK24" s="2"/>
      <c r="BL24" s="2"/>
      <c r="BM24" s="1"/>
      <c r="BN24" s="2"/>
      <c r="BO24" s="9">
        <v>51398</v>
      </c>
      <c r="BP24" s="2"/>
      <c r="BQ24" s="2"/>
      <c r="BR24" s="2"/>
      <c r="BS24" s="1"/>
      <c r="BT24" s="2"/>
    </row>
    <row x14ac:dyDescent="0.25" r="25" customHeight="1" ht="18.75">
      <c r="A25" s="39" t="s">
        <v>99</v>
      </c>
      <c r="B25" s="40" t="s">
        <v>0</v>
      </c>
      <c r="C25" s="41" t="s">
        <v>100</v>
      </c>
      <c r="D25" s="41" t="s">
        <v>101</v>
      </c>
      <c r="E25" s="41" t="s">
        <v>102</v>
      </c>
      <c r="F25" s="42" t="s">
        <v>103</v>
      </c>
      <c r="G25" s="43" t="s">
        <v>104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1"/>
      <c r="BF25" s="2"/>
      <c r="BG25" s="2"/>
      <c r="BH25" s="31"/>
      <c r="BI25" s="2"/>
      <c r="BJ25" s="2"/>
      <c r="BK25" s="2"/>
      <c r="BL25" s="2"/>
      <c r="BM25" s="1"/>
      <c r="BN25" s="2"/>
      <c r="BO25" s="9">
        <v>51406</v>
      </c>
      <c r="BP25" s="2"/>
      <c r="BQ25" s="2"/>
      <c r="BR25" s="2"/>
      <c r="BS25" s="1"/>
      <c r="BT25" s="2"/>
    </row>
    <row x14ac:dyDescent="0.25" r="26" customHeight="1" ht="18.75">
      <c r="A26" s="44">
        <f>IFERROR(IF(VLOOKUP(B26, Portfolio!A:B, 2, FALSE)=0,"",VLOOKUP(B26, Portfolio!A:B, 2, FALSE)),"")</f>
      </c>
      <c r="B26" s="45">
        <v>51397</v>
      </c>
      <c r="C26" s="18">
        <v>0.7899999999999996</v>
      </c>
      <c r="D26" s="18">
        <v>1.098298850574713</v>
      </c>
      <c r="E26" s="18">
        <v>0.8482700795443302</v>
      </c>
      <c r="F26" s="11">
        <v>0.8000000000000003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"/>
      <c r="BF26" s="2"/>
      <c r="BG26" s="2"/>
      <c r="BH26" s="11">
        <f>D26*-1</f>
      </c>
      <c r="BI26" s="2"/>
      <c r="BJ26" s="2"/>
      <c r="BK26" s="2"/>
      <c r="BL26" s="2"/>
      <c r="BM26" s="1"/>
      <c r="BN26" s="2"/>
      <c r="BO26" s="9">
        <v>51407</v>
      </c>
      <c r="BP26" s="2"/>
      <c r="BQ26" s="2"/>
      <c r="BR26" s="2"/>
      <c r="BS26" s="1"/>
      <c r="BT26" s="2"/>
    </row>
    <row x14ac:dyDescent="0.25" r="27" customHeight="1" ht="18.75">
      <c r="A27" s="44">
        <f>IFERROR(IF(VLOOKUP(B27, Portfolio!A:B, 2, FALSE)=0,"",VLOOKUP(B27, Portfolio!A:B, 2, FALSE)),"")</f>
      </c>
      <c r="B27" s="45">
        <v>51410</v>
      </c>
      <c r="C27" s="18">
        <v>0.44000000000000017</v>
      </c>
      <c r="D27" s="18">
        <v>0.6057673267326731</v>
      </c>
      <c r="E27" s="18">
        <v>1.3114654098857437</v>
      </c>
      <c r="F27" s="11">
        <v>0.9000000000000002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1"/>
      <c r="BF27" s="2"/>
      <c r="BG27" s="2"/>
      <c r="BH27" s="11">
        <f>D27*-1</f>
      </c>
      <c r="BI27" s="2"/>
      <c r="BJ27" s="2"/>
      <c r="BK27" s="2"/>
      <c r="BL27" s="2"/>
      <c r="BM27" s="1"/>
      <c r="BN27" s="2"/>
      <c r="BO27" s="9">
        <v>51408</v>
      </c>
      <c r="BP27" s="2"/>
      <c r="BQ27" s="2"/>
      <c r="BR27" s="2"/>
      <c r="BS27" s="1"/>
      <c r="BT27" s="2"/>
    </row>
    <row x14ac:dyDescent="0.25" r="28" customHeight="1" ht="18.75">
      <c r="A28" s="44">
        <f>IFERROR(IF(VLOOKUP(B28, Portfolio!A:B, 2, FALSE)=0,"",VLOOKUP(B28, Portfolio!A:B, 2, FALSE)),"")</f>
      </c>
      <c r="B28" s="45">
        <v>51407</v>
      </c>
      <c r="C28" s="18">
        <v>0.030000000000000016</v>
      </c>
      <c r="D28" s="18">
        <v>0.25201234985620036</v>
      </c>
      <c r="E28" s="46" t="s">
        <v>26</v>
      </c>
      <c r="F28" s="11">
        <v>0.10000000000000002</v>
      </c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1"/>
      <c r="BF28" s="2"/>
      <c r="BG28" s="2"/>
      <c r="BH28" s="11">
        <f>D28*-1</f>
      </c>
      <c r="BI28" s="2"/>
      <c r="BJ28" s="2"/>
      <c r="BK28" s="2"/>
      <c r="BL28" s="2"/>
      <c r="BM28" s="1"/>
      <c r="BN28" s="2"/>
      <c r="BO28" s="9">
        <v>51410</v>
      </c>
      <c r="BP28" s="2"/>
      <c r="BQ28" s="2"/>
      <c r="BR28" s="2"/>
      <c r="BS28" s="1"/>
      <c r="BT28" s="2"/>
    </row>
    <row x14ac:dyDescent="0.25" r="29" customHeight="1" ht="18.75">
      <c r="A29" s="44">
        <f>IFERROR(IF(VLOOKUP(B29, Portfolio!A:B, 2, FALSE)=0,"",VLOOKUP(B29, Portfolio!A:B, 2, FALSE)),"")</f>
      </c>
      <c r="B29" s="45">
        <v>51382</v>
      </c>
      <c r="C29" s="18"/>
      <c r="D29" s="18">
        <v>1.49308755760369</v>
      </c>
      <c r="E29" s="18">
        <v>0.9723176414444309</v>
      </c>
      <c r="F29" s="4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1"/>
      <c r="BF29" s="2"/>
      <c r="BG29" s="2"/>
      <c r="BH29" s="11">
        <f>D29*-1</f>
      </c>
      <c r="BI29" s="2"/>
      <c r="BJ29" s="2"/>
      <c r="BK29" s="2"/>
      <c r="BL29" s="2"/>
      <c r="BM29" s="1"/>
      <c r="BN29" s="2"/>
      <c r="BO29" s="9">
        <v>51411</v>
      </c>
      <c r="BP29" s="2"/>
      <c r="BQ29" s="2"/>
      <c r="BR29" s="2"/>
      <c r="BS29" s="1"/>
      <c r="BT29" s="2"/>
    </row>
    <row x14ac:dyDescent="0.25" r="30" customHeight="1" ht="18.75">
      <c r="A30" s="44">
        <f>IFERROR(IF(VLOOKUP(B30, Portfolio!A:B, 2, FALSE)=0,"",VLOOKUP(B30, Portfolio!A:B, 2, FALSE)),"")</f>
      </c>
      <c r="B30" s="45">
        <v>51368</v>
      </c>
      <c r="C30" s="18"/>
      <c r="D30" s="18">
        <v>3.015625</v>
      </c>
      <c r="E30" s="18">
        <v>1.1754514723764624</v>
      </c>
      <c r="F30" s="4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1"/>
      <c r="BF30" s="2"/>
      <c r="BG30" s="2"/>
      <c r="BH30" s="11">
        <f>D30*-1</f>
      </c>
      <c r="BI30" s="2"/>
      <c r="BJ30" s="2"/>
      <c r="BK30" s="2"/>
      <c r="BL30" s="2"/>
      <c r="BM30" s="1"/>
      <c r="BN30" s="2"/>
      <c r="BO30" s="9">
        <v>51412</v>
      </c>
      <c r="BP30" s="2"/>
      <c r="BQ30" s="2"/>
      <c r="BR30" s="2"/>
      <c r="BS30" s="1"/>
      <c r="BT30" s="2"/>
    </row>
    <row x14ac:dyDescent="0.25" r="31" customHeight="1" ht="18.75">
      <c r="A31" s="44">
        <f>IFERROR(IF(VLOOKUP(B31, Portfolio!A:B, 2, FALSE)=0,"",VLOOKUP(B31, Portfolio!A:B, 2, FALSE)),"")</f>
      </c>
      <c r="B31" s="45">
        <v>51268</v>
      </c>
      <c r="C31" s="18"/>
      <c r="D31" s="18">
        <v>-0.0188293809396927</v>
      </c>
      <c r="E31" s="46" t="s">
        <v>26</v>
      </c>
      <c r="F31" s="4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1"/>
      <c r="BF31" s="2"/>
      <c r="BG31" s="2"/>
      <c r="BH31" s="11">
        <f>D31*-1</f>
      </c>
      <c r="BI31" s="2"/>
      <c r="BJ31" s="2"/>
      <c r="BK31" s="2"/>
      <c r="BL31" s="2"/>
      <c r="BM31" s="1"/>
      <c r="BN31" s="2"/>
      <c r="BO31" s="9">
        <v>51413</v>
      </c>
      <c r="BP31" s="2"/>
      <c r="BQ31" s="2"/>
      <c r="BR31" s="2"/>
      <c r="BS31" s="1"/>
      <c r="BT31" s="2"/>
    </row>
    <row x14ac:dyDescent="0.25" r="32" customHeight="1" ht="18.75">
      <c r="A32" s="44">
        <f>IFERROR(IF(VLOOKUP(B32, Portfolio!A:B, 2, FALSE)=0,"",VLOOKUP(B32, Portfolio!A:B, 2, FALSE)),"")</f>
      </c>
      <c r="B32" s="45">
        <v>51419</v>
      </c>
      <c r="C32" s="18"/>
      <c r="D32" s="18">
        <v>0.886524822695035</v>
      </c>
      <c r="E32" s="18">
        <v>12.943976805646994</v>
      </c>
      <c r="F32" s="4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"/>
      <c r="BF32" s="2"/>
      <c r="BG32" s="2"/>
      <c r="BH32" s="11">
        <f>D32*-1</f>
      </c>
      <c r="BI32" s="2"/>
      <c r="BJ32" s="2"/>
      <c r="BK32" s="2"/>
      <c r="BL32" s="2"/>
      <c r="BM32" s="1"/>
      <c r="BN32" s="2"/>
      <c r="BO32" s="9">
        <v>51414</v>
      </c>
      <c r="BP32" s="2"/>
      <c r="BQ32" s="2"/>
      <c r="BR32" s="2"/>
      <c r="BS32" s="1"/>
      <c r="BT32" s="2"/>
    </row>
    <row x14ac:dyDescent="0.25" r="33" customHeight="1" ht="18.75">
      <c r="A33" s="44">
        <f>IFERROR(IF(VLOOKUP(B33, Portfolio!A:B, 2, FALSE)=0,"",VLOOKUP(B33, Portfolio!A:B, 2, FALSE)),"")</f>
      </c>
      <c r="B33" s="45">
        <v>51280</v>
      </c>
      <c r="C33" s="18"/>
      <c r="D33" s="18">
        <v>-0.0178801189050091</v>
      </c>
      <c r="E33" s="18">
        <v>103.83673469387755</v>
      </c>
      <c r="F33" s="4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1"/>
      <c r="BF33" s="2"/>
      <c r="BG33" s="2"/>
      <c r="BH33" s="11">
        <f>D33*-1</f>
      </c>
      <c r="BI33" s="2"/>
      <c r="BJ33" s="2"/>
      <c r="BK33" s="2"/>
      <c r="BL33" s="2"/>
      <c r="BM33" s="1"/>
      <c r="BN33" s="2"/>
      <c r="BO33" s="9">
        <v>51415</v>
      </c>
      <c r="BP33" s="2"/>
      <c r="BQ33" s="2"/>
      <c r="BR33" s="2"/>
      <c r="BS33" s="1"/>
      <c r="BT33" s="2"/>
    </row>
    <row x14ac:dyDescent="0.25" r="34" customHeight="1" ht="18.75">
      <c r="A34" s="44">
        <f>IFERROR(IF(VLOOKUP(B34, Portfolio!A:B, 2, FALSE)=0,"",VLOOKUP(B34, Portfolio!A:B, 2, FALSE)),"")</f>
      </c>
      <c r="B34" s="45">
        <v>51396</v>
      </c>
      <c r="C34" s="18"/>
      <c r="D34" s="18">
        <v>3.15384615384615</v>
      </c>
      <c r="E34" s="46" t="s">
        <v>26</v>
      </c>
      <c r="F34" s="4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1"/>
      <c r="BF34" s="2"/>
      <c r="BG34" s="2"/>
      <c r="BH34" s="11">
        <f>D34*-1</f>
      </c>
      <c r="BI34" s="2"/>
      <c r="BJ34" s="2"/>
      <c r="BK34" s="2"/>
      <c r="BL34" s="2"/>
      <c r="BM34" s="1"/>
      <c r="BN34" s="2"/>
      <c r="BO34" s="9">
        <v>51419</v>
      </c>
      <c r="BP34" s="2"/>
      <c r="BQ34" s="2"/>
      <c r="BR34" s="2"/>
      <c r="BS34" s="1"/>
      <c r="BT34" s="2"/>
    </row>
    <row x14ac:dyDescent="0.25" r="35" customHeight="1" ht="18.75">
      <c r="A35" s="44">
        <f>IFERROR(IF(VLOOKUP(B35, Portfolio!A:B, 2, FALSE)=0,"",VLOOKUP(B35, Portfolio!A:B, 2, FALSE)),"")</f>
      </c>
      <c r="B35" s="45">
        <v>51345</v>
      </c>
      <c r="C35" s="18"/>
      <c r="D35" s="18">
        <v>-0.0130707409697077</v>
      </c>
      <c r="E35" s="46" t="s">
        <v>26</v>
      </c>
      <c r="F35" s="4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1"/>
      <c r="BF35" s="2"/>
      <c r="BG35" s="2"/>
      <c r="BH35" s="11">
        <f>D35*-1</f>
      </c>
      <c r="BI35" s="2"/>
      <c r="BJ35" s="2"/>
      <c r="BK35" s="2"/>
      <c r="BL35" s="2"/>
      <c r="BM35" s="1"/>
      <c r="BN35" s="2"/>
      <c r="BO35" s="9">
        <v>51422</v>
      </c>
      <c r="BP35" s="2"/>
      <c r="BQ35" s="2"/>
      <c r="BR35" s="2"/>
      <c r="BS35" s="1"/>
      <c r="BT35" s="2"/>
    </row>
    <row x14ac:dyDescent="0.25" r="36" customHeight="1" ht="18.75">
      <c r="A36" s="44">
        <f>IFERROR(IF(VLOOKUP(B36, Portfolio!A:B, 2, FALSE)=0,"",VLOOKUP(B36, Portfolio!A:B, 2, FALSE)),"")</f>
      </c>
      <c r="B36" s="45">
        <v>51422</v>
      </c>
      <c r="C36" s="18"/>
      <c r="D36" s="18">
        <v>1.62162162162162</v>
      </c>
      <c r="E36" s="18">
        <v>331.51116800000045</v>
      </c>
      <c r="F36" s="4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1"/>
      <c r="BF36" s="2"/>
      <c r="BG36" s="2"/>
      <c r="BH36" s="11">
        <f>D36*-1</f>
      </c>
      <c r="BI36" s="2"/>
      <c r="BJ36" s="2"/>
      <c r="BK36" s="2"/>
      <c r="BL36" s="2"/>
      <c r="BM36" s="1"/>
      <c r="BN36" s="2"/>
      <c r="BO36" s="1" t="s">
        <v>98</v>
      </c>
      <c r="BP36" s="2"/>
      <c r="BQ36" s="2"/>
      <c r="BR36" s="2"/>
      <c r="BS36" s="1"/>
      <c r="BT36" s="2"/>
    </row>
    <row x14ac:dyDescent="0.25" r="37" customHeight="1" ht="18.75">
      <c r="A37" s="44">
        <f>IFERROR(IF(VLOOKUP(B37, Portfolio!A:B, 2, FALSE)=0,"",VLOOKUP(B37, Portfolio!A:B, 2, FALSE)),"")</f>
      </c>
      <c r="B37" s="45">
        <v>51415</v>
      </c>
      <c r="C37" s="18"/>
      <c r="D37" s="18">
        <v>1.14018691588785</v>
      </c>
      <c r="E37" s="18">
        <v>1.196078431372549</v>
      </c>
      <c r="F37" s="4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1"/>
      <c r="BF37" s="2"/>
      <c r="BG37" s="2"/>
      <c r="BH37" s="11">
        <f>D37*-1</f>
      </c>
      <c r="BI37" s="2"/>
      <c r="BJ37" s="2"/>
      <c r="BK37" s="2"/>
      <c r="BL37" s="2"/>
      <c r="BM37" s="1"/>
      <c r="BN37" s="2"/>
      <c r="BO37" s="1"/>
      <c r="BP37" s="2"/>
      <c r="BQ37" s="2"/>
      <c r="BR37" s="2"/>
      <c r="BS37" s="1"/>
      <c r="BT37" s="2"/>
    </row>
    <row x14ac:dyDescent="0.25" r="38" customHeight="1" ht="18.75">
      <c r="A38" s="44">
        <f>IFERROR(IF(VLOOKUP(B38, Portfolio!A:B, 2, FALSE)=0,"",VLOOKUP(B38, Portfolio!A:B, 2, FALSE)),"")</f>
      </c>
      <c r="B38" s="45">
        <v>51391</v>
      </c>
      <c r="C38" s="18"/>
      <c r="D38" s="18">
        <v>3.5952380952381</v>
      </c>
      <c r="E38" s="18">
        <v>0.9547309862200899</v>
      </c>
      <c r="F38" s="4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1"/>
      <c r="BF38" s="2"/>
      <c r="BG38" s="2"/>
      <c r="BH38" s="11">
        <f>D38*-1</f>
      </c>
      <c r="BI38" s="2"/>
      <c r="BJ38" s="2"/>
      <c r="BK38" s="2"/>
      <c r="BL38" s="2"/>
      <c r="BM38" s="1"/>
      <c r="BN38" s="2"/>
      <c r="BO38" s="1"/>
      <c r="BP38" s="2"/>
      <c r="BQ38" s="2"/>
      <c r="BR38" s="2"/>
      <c r="BS38" s="1"/>
      <c r="BT38" s="2"/>
    </row>
    <row x14ac:dyDescent="0.25" r="39" customHeight="1" ht="18.75">
      <c r="A39" s="44">
        <f>IFERROR(IF(VLOOKUP(B39, Portfolio!A:B, 2, FALSE)=0,"",VLOOKUP(B39, Portfolio!A:B, 2, FALSE)),"")</f>
      </c>
      <c r="B39" s="45">
        <v>51411</v>
      </c>
      <c r="C39" s="18"/>
      <c r="D39" s="18">
        <v>3.44827586206897</v>
      </c>
      <c r="E39" s="18">
        <v>1.494050558943782</v>
      </c>
      <c r="F39" s="4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1"/>
      <c r="BF39" s="2"/>
      <c r="BG39" s="2"/>
      <c r="BH39" s="11">
        <f>D39*-1</f>
      </c>
      <c r="BI39" s="2"/>
      <c r="BJ39" s="2"/>
      <c r="BK39" s="2"/>
      <c r="BL39" s="2"/>
      <c r="BM39" s="1"/>
      <c r="BN39" s="2"/>
      <c r="BO39" s="1"/>
      <c r="BP39" s="2"/>
      <c r="BQ39" s="2"/>
      <c r="BR39" s="2"/>
      <c r="BS39" s="1"/>
      <c r="BT39" s="2"/>
    </row>
    <row x14ac:dyDescent="0.25" r="40" customHeight="1" ht="18.75">
      <c r="A40" s="44">
        <f>IFERROR(IF(VLOOKUP(B40, Portfolio!A:B, 2, FALSE)=0,"",VLOOKUP(B40, Portfolio!A:B, 2, FALSE)),"")</f>
      </c>
      <c r="B40" s="45">
        <v>51414</v>
      </c>
      <c r="C40" s="18"/>
      <c r="D40" s="18">
        <v>1.29591836734694</v>
      </c>
      <c r="E40" s="46" t="s">
        <v>26</v>
      </c>
      <c r="F40" s="4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1"/>
      <c r="BF40" s="2"/>
      <c r="BG40" s="2"/>
      <c r="BH40" s="11">
        <f>D40*-1</f>
      </c>
      <c r="BI40" s="2"/>
      <c r="BJ40" s="2"/>
      <c r="BK40" s="2"/>
      <c r="BL40" s="2"/>
      <c r="BM40" s="1"/>
      <c r="BN40" s="2"/>
      <c r="BO40" s="1"/>
      <c r="BP40" s="2"/>
      <c r="BQ40" s="2"/>
      <c r="BR40" s="2"/>
      <c r="BS40" s="1"/>
      <c r="BT40" s="2"/>
    </row>
    <row x14ac:dyDescent="0.25" r="41" customHeight="1" ht="18.75">
      <c r="A41" s="44">
        <f>IFERROR(IF(VLOOKUP(B41, Portfolio!A:B, 2, FALSE)=0,"",VLOOKUP(B41, Portfolio!A:B, 2, FALSE)),"")</f>
      </c>
      <c r="B41" s="45">
        <v>51413</v>
      </c>
      <c r="C41" s="18"/>
      <c r="D41" s="18">
        <v>0.97841726618705</v>
      </c>
      <c r="E41" s="18">
        <v>1.1128494686563035</v>
      </c>
      <c r="F41" s="4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1"/>
      <c r="BF41" s="2"/>
      <c r="BG41" s="2"/>
      <c r="BH41" s="11">
        <f>D41*-1</f>
      </c>
      <c r="BI41" s="2"/>
      <c r="BJ41" s="2"/>
      <c r="BK41" s="2"/>
      <c r="BL41" s="2"/>
      <c r="BM41" s="1"/>
      <c r="BN41" s="2"/>
      <c r="BO41" s="1"/>
      <c r="BP41" s="2"/>
      <c r="BQ41" s="2"/>
      <c r="BR41" s="2"/>
      <c r="BS41" s="1"/>
      <c r="BT41" s="2"/>
    </row>
    <row x14ac:dyDescent="0.25" r="42" customHeight="1" ht="18.75">
      <c r="A42" s="44">
        <f>IFERROR(IF(VLOOKUP(B42, Portfolio!A:B, 2, FALSE)=0,"",VLOOKUP(B42, Portfolio!A:B, 2, FALSE)),"")</f>
      </c>
      <c r="B42" s="45">
        <v>51166</v>
      </c>
      <c r="C42" s="18"/>
      <c r="D42" s="18">
        <v>1.33150684931507</v>
      </c>
      <c r="E42" s="18">
        <v>1.0312756980395326</v>
      </c>
      <c r="F42" s="4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1"/>
      <c r="BF42" s="2"/>
      <c r="BG42" s="2"/>
      <c r="BH42" s="11">
        <f>D42*-1</f>
      </c>
      <c r="BI42" s="2"/>
      <c r="BJ42" s="2"/>
      <c r="BK42" s="2"/>
      <c r="BL42" s="2"/>
      <c r="BM42" s="1"/>
      <c r="BN42" s="2"/>
      <c r="BO42" s="1"/>
      <c r="BP42" s="2"/>
      <c r="BQ42" s="2"/>
      <c r="BR42" s="2"/>
      <c r="BS42" s="1"/>
      <c r="BT42" s="2"/>
    </row>
    <row x14ac:dyDescent="0.25" r="43" customHeight="1" ht="18.75">
      <c r="A43" s="44">
        <f>IFERROR(IF(VLOOKUP(B43, Portfolio!A:B, 2, FALSE)=0,"",VLOOKUP(B43, Portfolio!A:B, 2, FALSE)),"")</f>
      </c>
      <c r="B43" s="45">
        <v>51095</v>
      </c>
      <c r="C43" s="18"/>
      <c r="D43" s="18">
        <v>3.93424657534247</v>
      </c>
      <c r="E43" s="18">
        <v>1.238438247601555</v>
      </c>
      <c r="F43" s="4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1"/>
      <c r="BF43" s="2"/>
      <c r="BG43" s="2"/>
      <c r="BH43" s="11">
        <f>D43*-1</f>
      </c>
      <c r="BI43" s="2"/>
      <c r="BJ43" s="2"/>
      <c r="BK43" s="2"/>
      <c r="BL43" s="2"/>
      <c r="BM43" s="1"/>
      <c r="BN43" s="2"/>
      <c r="BO43" s="1"/>
      <c r="BP43" s="2"/>
      <c r="BQ43" s="2"/>
      <c r="BR43" s="2"/>
      <c r="BS43" s="1"/>
      <c r="BT43" s="2"/>
    </row>
    <row x14ac:dyDescent="0.25" r="44" customHeight="1" ht="18.75">
      <c r="A44" s="44">
        <f>IFERROR(IF(VLOOKUP(B44, Portfolio!A:B, 2, FALSE)=0,"",VLOOKUP(B44, Portfolio!A:B, 2, FALSE)),"")</f>
      </c>
      <c r="B44" s="45">
        <v>51370</v>
      </c>
      <c r="C44" s="18"/>
      <c r="D44" s="18">
        <v>12.6333333333333</v>
      </c>
      <c r="E44" s="18">
        <v>1</v>
      </c>
      <c r="F44" s="4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1"/>
      <c r="BF44" s="2"/>
      <c r="BG44" s="2"/>
      <c r="BH44" s="11">
        <f>D44*-1</f>
      </c>
      <c r="BI44" s="2"/>
      <c r="BJ44" s="2"/>
      <c r="BK44" s="2"/>
      <c r="BL44" s="2"/>
      <c r="BM44" s="1"/>
      <c r="BN44" s="2"/>
      <c r="BO44" s="1"/>
      <c r="BP44" s="2"/>
      <c r="BQ44" s="2"/>
      <c r="BR44" s="2"/>
      <c r="BS44" s="1"/>
      <c r="BT44" s="2"/>
    </row>
    <row x14ac:dyDescent="0.25" r="45" customHeight="1" ht="18.75">
      <c r="A45" s="44">
        <f>IFERROR(IF(VLOOKUP(B45, Portfolio!A:B, 2, FALSE)=0,"",VLOOKUP(B45, Portfolio!A:B, 2, FALSE)),"")</f>
      </c>
      <c r="B45" s="45">
        <v>51373</v>
      </c>
      <c r="C45" s="18"/>
      <c r="D45" s="18">
        <v>3.25454545454545</v>
      </c>
      <c r="E45" s="18">
        <v>1.472451379025375</v>
      </c>
      <c r="F45" s="4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1"/>
      <c r="BF45" s="2"/>
      <c r="BG45" s="2"/>
      <c r="BH45" s="11">
        <f>D45*-1</f>
      </c>
      <c r="BI45" s="2"/>
      <c r="BJ45" s="2"/>
      <c r="BK45" s="2"/>
      <c r="BL45" s="2"/>
      <c r="BM45" s="1"/>
      <c r="BN45" s="2"/>
      <c r="BO45" s="1"/>
      <c r="BP45" s="2"/>
      <c r="BQ45" s="2"/>
      <c r="BR45" s="2"/>
      <c r="BS45" s="1"/>
      <c r="BT45" s="2"/>
    </row>
    <row x14ac:dyDescent="0.25" r="46" customHeight="1" ht="18.75">
      <c r="A46" s="44">
        <f>IFERROR(IF(VLOOKUP(B46, Portfolio!A:B, 2, FALSE)=0,"",VLOOKUP(B46, Portfolio!A:B, 2, FALSE)),"")</f>
      </c>
      <c r="B46" s="45">
        <v>51398</v>
      </c>
      <c r="C46" s="18"/>
      <c r="D46" s="18">
        <v>2.33009708737864</v>
      </c>
      <c r="E46" s="46" t="s">
        <v>26</v>
      </c>
      <c r="F46" s="4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2"/>
      <c r="BG46" s="2"/>
      <c r="BH46" s="11">
        <f>D46*-1</f>
      </c>
      <c r="BI46" s="2"/>
      <c r="BJ46" s="2"/>
      <c r="BK46" s="2"/>
      <c r="BL46" s="2"/>
      <c r="BM46" s="1"/>
      <c r="BN46" s="2"/>
      <c r="BO46" s="1"/>
      <c r="BP46" s="2"/>
      <c r="BQ46" s="2"/>
      <c r="BR46" s="2"/>
      <c r="BS46" s="1"/>
      <c r="BT46" s="2"/>
    </row>
    <row x14ac:dyDescent="0.25" r="47" customHeight="1" ht="18.75">
      <c r="A47" s="44">
        <f>IFERROR(IF(VLOOKUP(B47, Portfolio!A:B, 2, FALSE)=0,"",VLOOKUP(B47, Portfolio!A:B, 2, FALSE)),"")</f>
      </c>
      <c r="B47" s="45">
        <v>51307</v>
      </c>
      <c r="C47" s="18"/>
      <c r="D47" s="18">
        <v>-0.0172031568679613</v>
      </c>
      <c r="E47" s="18">
        <v>1.0467120332535305</v>
      </c>
      <c r="F47" s="4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1"/>
      <c r="BF47" s="2"/>
      <c r="BG47" s="2"/>
      <c r="BH47" s="11">
        <f>D47*-1</f>
      </c>
      <c r="BI47" s="2"/>
      <c r="BJ47" s="2"/>
      <c r="BK47" s="2"/>
      <c r="BL47" s="2"/>
      <c r="BM47" s="1"/>
      <c r="BN47" s="2"/>
      <c r="BO47" s="1"/>
      <c r="BP47" s="2"/>
      <c r="BQ47" s="2"/>
      <c r="BR47" s="2"/>
      <c r="BS47" s="1"/>
      <c r="BT47" s="2"/>
    </row>
    <row x14ac:dyDescent="0.25" r="48" customHeight="1" ht="18.75">
      <c r="A48" s="44">
        <f>IFERROR(IF(VLOOKUP(B48, Portfolio!A:B, 2, FALSE)=0,"",VLOOKUP(B48, Portfolio!A:B, 2, FALSE)),"")</f>
      </c>
      <c r="B48" s="45">
        <v>51325</v>
      </c>
      <c r="C48" s="18"/>
      <c r="D48" s="18">
        <v>-0.015042916556057</v>
      </c>
      <c r="E48" s="18">
        <v>0.5955943869904389</v>
      </c>
      <c r="F48" s="4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1"/>
      <c r="BF48" s="2"/>
      <c r="BG48" s="2"/>
      <c r="BH48" s="11">
        <f>D48*-1</f>
      </c>
      <c r="BI48" s="2"/>
      <c r="BJ48" s="2"/>
      <c r="BK48" s="2"/>
      <c r="BL48" s="2"/>
      <c r="BM48" s="1"/>
      <c r="BN48" s="2"/>
      <c r="BO48" s="1"/>
      <c r="BP48" s="2"/>
      <c r="BQ48" s="2"/>
      <c r="BR48" s="2"/>
      <c r="BS48" s="1"/>
      <c r="BT48" s="2"/>
    </row>
    <row x14ac:dyDescent="0.25" r="49" customHeight="1" ht="18.75">
      <c r="A49" s="44">
        <f>IFERROR(IF(VLOOKUP(B49, Portfolio!A:B, 2, FALSE)=0,"",VLOOKUP(B49, Portfolio!A:B, 2, FALSE)),"")</f>
      </c>
      <c r="B49" s="45">
        <v>51366</v>
      </c>
      <c r="C49" s="18"/>
      <c r="D49" s="18">
        <v>3.36065573770492</v>
      </c>
      <c r="E49" s="18">
        <v>2.191659272404614</v>
      </c>
      <c r="F49" s="4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"/>
      <c r="BF49" s="2"/>
      <c r="BG49" s="2"/>
      <c r="BH49" s="11">
        <f>D49*-1</f>
      </c>
      <c r="BI49" s="2"/>
      <c r="BJ49" s="2"/>
      <c r="BK49" s="2"/>
      <c r="BL49" s="2"/>
      <c r="BM49" s="1"/>
      <c r="BN49" s="2"/>
      <c r="BO49" s="1"/>
      <c r="BP49" s="2"/>
      <c r="BQ49" s="2"/>
      <c r="BR49" s="2"/>
      <c r="BS49" s="1"/>
      <c r="BT49" s="2"/>
    </row>
    <row x14ac:dyDescent="0.25" r="50" customHeight="1" ht="18.75">
      <c r="A50" s="44">
        <f>IFERROR(IF(VLOOKUP(B50, Portfolio!A:B, 2, FALSE)=0,"",VLOOKUP(B50, Portfolio!A:B, 2, FALSE)),"")</f>
      </c>
      <c r="B50" s="45">
        <v>51164</v>
      </c>
      <c r="C50" s="18"/>
      <c r="D50" s="18">
        <v>0</v>
      </c>
      <c r="E50" s="18">
        <v>1.116191903698546</v>
      </c>
      <c r="F50" s="4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1"/>
      <c r="BF50" s="2"/>
      <c r="BG50" s="2"/>
      <c r="BH50" s="9">
        <f>D50*-1</f>
      </c>
      <c r="BI50" s="2"/>
      <c r="BJ50" s="2"/>
      <c r="BK50" s="2"/>
      <c r="BL50" s="2"/>
      <c r="BM50" s="1"/>
      <c r="BN50" s="2"/>
      <c r="BO50" s="1"/>
      <c r="BP50" s="2"/>
      <c r="BQ50" s="2"/>
      <c r="BR50" s="2"/>
      <c r="BS50" s="1"/>
      <c r="BT50" s="2"/>
    </row>
    <row x14ac:dyDescent="0.25" r="51" customHeight="1" ht="18.75">
      <c r="A51" s="44">
        <f>IFERROR(IF(VLOOKUP(B51, Portfolio!A:B, 2, FALSE)=0,"",VLOOKUP(B51, Portfolio!A:B, 2, FALSE)),"")</f>
      </c>
      <c r="B51" s="45">
        <v>51260</v>
      </c>
      <c r="C51" s="18"/>
      <c r="D51" s="18">
        <v>0</v>
      </c>
      <c r="E51" s="46" t="s">
        <v>26</v>
      </c>
      <c r="F51" s="4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1"/>
      <c r="BF51" s="2"/>
      <c r="BG51" s="2"/>
      <c r="BH51" s="9">
        <f>D51*-1</f>
      </c>
      <c r="BI51" s="2"/>
      <c r="BJ51" s="2"/>
      <c r="BK51" s="2"/>
      <c r="BL51" s="2"/>
      <c r="BM51" s="1"/>
      <c r="BN51" s="2"/>
      <c r="BO51" s="1"/>
      <c r="BP51" s="2"/>
      <c r="BQ51" s="2"/>
      <c r="BR51" s="2"/>
      <c r="BS51" s="1"/>
      <c r="BT51" s="2"/>
    </row>
    <row x14ac:dyDescent="0.25" r="52" customHeight="1" ht="18.75">
      <c r="A52" s="44">
        <f>IFERROR(IF(VLOOKUP(B52, Portfolio!A:B, 2, FALSE)=0,"",VLOOKUP(B52, Portfolio!A:B, 2, FALSE)),"")</f>
      </c>
      <c r="B52" s="45">
        <v>51143</v>
      </c>
      <c r="C52" s="18"/>
      <c r="D52" s="18">
        <v>1.20730593607306</v>
      </c>
      <c r="E52" s="18">
        <v>3.3703703703703702</v>
      </c>
      <c r="F52" s="4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1"/>
      <c r="BF52" s="2"/>
      <c r="BG52" s="2"/>
      <c r="BH52" s="11">
        <f>D52*-1</f>
      </c>
      <c r="BI52" s="2"/>
      <c r="BJ52" s="2"/>
      <c r="BK52" s="2"/>
      <c r="BL52" s="2"/>
      <c r="BM52" s="1"/>
      <c r="BN52" s="2"/>
      <c r="BO52" s="1"/>
      <c r="BP52" s="2"/>
      <c r="BQ52" s="2"/>
      <c r="BR52" s="2"/>
      <c r="BS52" s="1"/>
      <c r="BT52" s="2"/>
    </row>
    <row x14ac:dyDescent="0.25" r="53" customHeight="1" ht="18.75">
      <c r="A53" s="44">
        <f>IFERROR(IF(VLOOKUP(B53, Portfolio!A:B, 2, FALSE)=0,"",VLOOKUP(B53, Portfolio!A:B, 2, FALSE)),"")</f>
      </c>
      <c r="B53" s="45">
        <v>51395</v>
      </c>
      <c r="C53" s="18"/>
      <c r="D53" s="18">
        <v>1.2200956937799</v>
      </c>
      <c r="E53" s="46" t="s">
        <v>26</v>
      </c>
      <c r="F53" s="4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1"/>
      <c r="BF53" s="2"/>
      <c r="BG53" s="2"/>
      <c r="BH53" s="11">
        <f>D53*-1</f>
      </c>
      <c r="BI53" s="2"/>
      <c r="BJ53" s="2"/>
      <c r="BK53" s="2"/>
      <c r="BL53" s="2"/>
      <c r="BM53" s="1"/>
      <c r="BN53" s="2"/>
      <c r="BO53" s="1"/>
      <c r="BP53" s="2"/>
      <c r="BQ53" s="2"/>
      <c r="BR53" s="2"/>
      <c r="BS53" s="1"/>
      <c r="BT53" s="2"/>
    </row>
    <row x14ac:dyDescent="0.25" r="54" customHeight="1" ht="18.75">
      <c r="A54" s="44">
        <f>IFERROR(IF(VLOOKUP(B54, Portfolio!A:B, 2, FALSE)=0,"",VLOOKUP(B54, Portfolio!A:B, 2, FALSE)),"")</f>
      </c>
      <c r="B54" s="45">
        <v>51412</v>
      </c>
      <c r="C54" s="18"/>
      <c r="D54" s="18">
        <v>10</v>
      </c>
      <c r="E54" s="18">
        <v>1</v>
      </c>
      <c r="F54" s="4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1"/>
      <c r="BF54" s="2"/>
      <c r="BG54" s="2"/>
      <c r="BH54" s="9">
        <f>D54*-1</f>
      </c>
      <c r="BI54" s="2"/>
      <c r="BJ54" s="2"/>
      <c r="BK54" s="2"/>
      <c r="BL54" s="2"/>
      <c r="BM54" s="1"/>
      <c r="BN54" s="2"/>
      <c r="BO54" s="1"/>
      <c r="BP54" s="2"/>
      <c r="BQ54" s="2"/>
      <c r="BR54" s="2"/>
      <c r="BS54" s="1"/>
      <c r="BT54" s="2"/>
    </row>
    <row x14ac:dyDescent="0.25" r="55" customHeight="1" ht="18.75">
      <c r="A55" s="44">
        <f>IFERROR(IF(VLOOKUP(B55, Portfolio!A:B, 2, FALSE)=0,"",VLOOKUP(B55, Portfolio!A:B, 2, FALSE)),"")</f>
      </c>
      <c r="B55" s="45">
        <v>51212</v>
      </c>
      <c r="C55" s="18"/>
      <c r="D55" s="18">
        <v>2.95616438356164</v>
      </c>
      <c r="E55" s="18">
        <v>-0.9517403586136469</v>
      </c>
      <c r="F55" s="4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1"/>
      <c r="BF55" s="2"/>
      <c r="BG55" s="2"/>
      <c r="BH55" s="11">
        <f>D55*-1</f>
      </c>
      <c r="BI55" s="2"/>
      <c r="BJ55" s="2"/>
      <c r="BK55" s="2"/>
      <c r="BL55" s="2"/>
      <c r="BM55" s="1"/>
      <c r="BN55" s="2"/>
      <c r="BO55" s="1"/>
      <c r="BP55" s="2"/>
      <c r="BQ55" s="2"/>
      <c r="BR55" s="2"/>
      <c r="BS55" s="1"/>
      <c r="BT55" s="2"/>
    </row>
    <row x14ac:dyDescent="0.25" r="56" customHeight="1" ht="18.75">
      <c r="A56" s="44">
        <f>IFERROR(IF(VLOOKUP(B56, Portfolio!A:B, 2, FALSE)=0,"",VLOOKUP(B56, Portfolio!A:B, 2, FALSE)),"")</f>
      </c>
      <c r="B56" s="45">
        <v>51336</v>
      </c>
      <c r="C56" s="18"/>
      <c r="D56" s="18">
        <v>1.7467362924282</v>
      </c>
      <c r="E56" s="18">
        <v>0.9449175907760632</v>
      </c>
      <c r="F56" s="4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1"/>
      <c r="BF56" s="2"/>
      <c r="BG56" s="2"/>
      <c r="BH56" s="11">
        <f>D56*-1</f>
      </c>
      <c r="BI56" s="2"/>
      <c r="BJ56" s="2"/>
      <c r="BK56" s="2"/>
      <c r="BL56" s="2"/>
      <c r="BM56" s="1"/>
      <c r="BN56" s="2"/>
      <c r="BO56" s="1"/>
      <c r="BP56" s="2"/>
      <c r="BQ56" s="2"/>
      <c r="BR56" s="2"/>
      <c r="BS56" s="1"/>
      <c r="BT56" s="2"/>
    </row>
    <row x14ac:dyDescent="0.25" r="57" customHeight="1" ht="18.75">
      <c r="A57" s="44">
        <f>IFERROR(IF(VLOOKUP(B57, Portfolio!A:B, 2, FALSE)=0,"",VLOOKUP(B57, Portfolio!A:B, 2, FALSE)),"")</f>
      </c>
      <c r="B57" s="45">
        <v>51408</v>
      </c>
      <c r="C57" s="18"/>
      <c r="D57" s="18">
        <v>1.79166666666667</v>
      </c>
      <c r="E57" s="18">
        <v>1.044643889364115</v>
      </c>
      <c r="F57" s="4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1"/>
      <c r="BF57" s="2"/>
      <c r="BG57" s="2"/>
      <c r="BH57" s="11">
        <f>D57*-1</f>
      </c>
      <c r="BI57" s="2"/>
      <c r="BJ57" s="2"/>
      <c r="BK57" s="2"/>
      <c r="BL57" s="2"/>
      <c r="BM57" s="1"/>
      <c r="BN57" s="2"/>
      <c r="BO57" s="1"/>
      <c r="BP57" s="2"/>
      <c r="BQ57" s="2"/>
      <c r="BR57" s="2"/>
      <c r="BS57" s="1"/>
      <c r="BT57" s="2"/>
    </row>
    <row x14ac:dyDescent="0.25" r="58" customHeight="1" ht="18.75">
      <c r="A58" s="44">
        <f>IFERROR(IF(VLOOKUP(B58, Portfolio!A:B, 2, FALSE)=0,"",VLOOKUP(B58, Portfolio!A:B, 2, FALSE)),"")</f>
      </c>
      <c r="B58" s="45">
        <v>51339</v>
      </c>
      <c r="C58" s="18"/>
      <c r="D58" s="18">
        <v>6.85714285714286</v>
      </c>
      <c r="E58" s="18">
        <v>0.9293211692871746</v>
      </c>
      <c r="F58" s="4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1"/>
      <c r="BF58" s="2"/>
      <c r="BG58" s="2"/>
      <c r="BH58" s="11">
        <f>D58*-1</f>
      </c>
      <c r="BI58" s="2"/>
      <c r="BJ58" s="2"/>
      <c r="BK58" s="2"/>
      <c r="BL58" s="2"/>
      <c r="BM58" s="1"/>
      <c r="BN58" s="2"/>
      <c r="BO58" s="1"/>
      <c r="BP58" s="2"/>
      <c r="BQ58" s="2"/>
      <c r="BR58" s="2"/>
      <c r="BS58" s="1"/>
      <c r="BT58" s="2"/>
    </row>
    <row x14ac:dyDescent="0.25" r="59" customHeight="1" ht="18.75">
      <c r="A59" s="44">
        <f>IFERROR(IF(VLOOKUP(B59, Portfolio!A:B, 2, FALSE)=0,"",VLOOKUP(B59, Portfolio!A:B, 2, FALSE)),"")</f>
      </c>
      <c r="B59" s="45">
        <v>51406</v>
      </c>
      <c r="C59" s="18"/>
      <c r="D59" s="18">
        <v>2.1505376344086</v>
      </c>
      <c r="E59" s="18">
        <v>1.0535504486869676</v>
      </c>
      <c r="F59" s="4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1"/>
      <c r="BF59" s="2"/>
      <c r="BG59" s="2"/>
      <c r="BH59" s="11">
        <f>D59*-1</f>
      </c>
      <c r="BI59" s="2"/>
      <c r="BJ59" s="2"/>
      <c r="BK59" s="2"/>
      <c r="BL59" s="2"/>
      <c r="BM59" s="1"/>
      <c r="BN59" s="2"/>
      <c r="BO59" s="1"/>
      <c r="BP59" s="2"/>
      <c r="BQ59" s="2"/>
      <c r="BR59" s="2"/>
      <c r="BS59" s="1"/>
      <c r="BT59" s="2"/>
    </row>
    <row x14ac:dyDescent="0.25" r="60" customHeight="1" ht="18.75">
      <c r="A60" s="2"/>
      <c r="B60" s="1"/>
      <c r="C60" s="32"/>
      <c r="D60" s="32"/>
      <c r="E60" s="32"/>
      <c r="F60" s="4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1"/>
      <c r="BF60" s="2"/>
      <c r="BG60" s="2"/>
      <c r="BH60" s="9">
        <f>D60*-1</f>
      </c>
      <c r="BI60" s="2"/>
      <c r="BJ60" s="2"/>
      <c r="BK60" s="2"/>
      <c r="BL60" s="2"/>
      <c r="BM60" s="1"/>
      <c r="BN60" s="2"/>
      <c r="BO60" s="1"/>
      <c r="BP60" s="2"/>
      <c r="BQ60" s="2"/>
      <c r="BR60" s="2"/>
      <c r="BS60" s="1"/>
      <c r="BT60" s="2"/>
    </row>
    <row x14ac:dyDescent="0.25" r="61" customHeight="1" ht="18.75">
      <c r="A61" s="2"/>
      <c r="B61" s="1"/>
      <c r="C61" s="32"/>
      <c r="D61" s="32"/>
      <c r="E61" s="32"/>
      <c r="F61" s="4">
        <f>CORREL(D26:D59, E26:E59)</f>
      </c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1"/>
      <c r="BF61" s="2"/>
      <c r="BG61" s="2"/>
      <c r="BH61" s="9">
        <f>D61*-1</f>
      </c>
      <c r="BI61" s="2"/>
      <c r="BJ61" s="2"/>
      <c r="BK61" s="2"/>
      <c r="BL61" s="2"/>
      <c r="BM61" s="1"/>
      <c r="BN61" s="2"/>
      <c r="BO61" s="1"/>
      <c r="BP61" s="2"/>
      <c r="BQ61" s="2"/>
      <c r="BR61" s="2"/>
      <c r="BS61" s="1"/>
      <c r="BT61" s="2"/>
    </row>
    <row x14ac:dyDescent="0.25" r="62" customHeight="1" ht="18.75">
      <c r="A62" s="2"/>
      <c r="B62" s="1"/>
      <c r="C62" s="32"/>
      <c r="D62" s="32"/>
      <c r="E62" s="32"/>
      <c r="F62" s="4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1"/>
      <c r="BF62" s="2"/>
      <c r="BG62" s="2"/>
      <c r="BH62" s="9">
        <f>D62*-1</f>
      </c>
      <c r="BI62" s="2"/>
      <c r="BJ62" s="2"/>
      <c r="BK62" s="2"/>
      <c r="BL62" s="2"/>
      <c r="BM62" s="1"/>
      <c r="BN62" s="2"/>
      <c r="BO62" s="1"/>
      <c r="BP62" s="2"/>
      <c r="BQ62" s="2"/>
      <c r="BR62" s="2"/>
      <c r="BS62" s="1"/>
      <c r="BT62" s="2"/>
    </row>
    <row x14ac:dyDescent="0.25" r="63" customHeight="1" ht="18.75">
      <c r="A63" s="2"/>
      <c r="B63" s="1"/>
      <c r="C63" s="32"/>
      <c r="D63" s="32"/>
      <c r="E63" s="32"/>
      <c r="F63" s="4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1"/>
      <c r="BF63" s="2"/>
      <c r="BG63" s="2"/>
      <c r="BH63" s="9">
        <f>D63*-1</f>
      </c>
      <c r="BI63" s="2"/>
      <c r="BJ63" s="2"/>
      <c r="BK63" s="2"/>
      <c r="BL63" s="2"/>
      <c r="BM63" s="1"/>
      <c r="BN63" s="2"/>
      <c r="BO63" s="1"/>
      <c r="BP63" s="2"/>
      <c r="BQ63" s="2"/>
      <c r="BR63" s="2"/>
      <c r="BS63" s="1"/>
      <c r="BT63" s="2"/>
    </row>
    <row x14ac:dyDescent="0.25" r="64" customHeight="1" ht="18.75">
      <c r="A64" s="2"/>
      <c r="B64" s="1"/>
      <c r="C64" s="32"/>
      <c r="D64" s="32"/>
      <c r="E64" s="32"/>
      <c r="F64" s="4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1"/>
      <c r="BF64" s="2"/>
      <c r="BG64" s="2"/>
      <c r="BH64" s="9">
        <f>D64*-1</f>
      </c>
      <c r="BI64" s="2"/>
      <c r="BJ64" s="2"/>
      <c r="BK64" s="2"/>
      <c r="BL64" s="2"/>
      <c r="BM64" s="1"/>
      <c r="BN64" s="2"/>
      <c r="BO64" s="1"/>
      <c r="BP64" s="2"/>
      <c r="BQ64" s="2"/>
      <c r="BR64" s="2"/>
      <c r="BS64" s="1"/>
      <c r="BT64" s="2"/>
    </row>
    <row x14ac:dyDescent="0.25" r="65" customHeight="1" ht="18.75">
      <c r="A65" s="2"/>
      <c r="B65" s="1"/>
      <c r="C65" s="32"/>
      <c r="D65" s="32"/>
      <c r="E65" s="32"/>
      <c r="F65" s="4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1"/>
      <c r="BF65" s="2"/>
      <c r="BG65" s="2"/>
      <c r="BH65" s="9">
        <f>D65*-1</f>
      </c>
      <c r="BI65" s="2"/>
      <c r="BJ65" s="2"/>
      <c r="BK65" s="2"/>
      <c r="BL65" s="2"/>
      <c r="BM65" s="1"/>
      <c r="BN65" s="2"/>
      <c r="BO65" s="1"/>
      <c r="BP65" s="2"/>
      <c r="BQ65" s="2"/>
      <c r="BR65" s="2"/>
      <c r="BS65" s="1"/>
      <c r="BT65" s="2"/>
    </row>
    <row x14ac:dyDescent="0.25" r="66" customHeight="1" ht="18.75">
      <c r="A66" s="2"/>
      <c r="B66" s="1"/>
      <c r="C66" s="32"/>
      <c r="D66" s="32"/>
      <c r="E66" s="32"/>
      <c r="F66" s="4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1"/>
      <c r="BF66" s="2"/>
      <c r="BG66" s="2"/>
      <c r="BH66" s="9">
        <f>D66*-1</f>
      </c>
      <c r="BI66" s="2"/>
      <c r="BJ66" s="2"/>
      <c r="BK66" s="2"/>
      <c r="BL66" s="2"/>
      <c r="BM66" s="1"/>
      <c r="BN66" s="2"/>
      <c r="BO66" s="1"/>
      <c r="BP66" s="2"/>
      <c r="BQ66" s="2"/>
      <c r="BR66" s="2"/>
      <c r="BS66" s="1"/>
      <c r="BT66" s="2"/>
    </row>
    <row x14ac:dyDescent="0.25" r="67" customHeight="1" ht="18.75">
      <c r="A67" s="2"/>
      <c r="B67" s="1"/>
      <c r="C67" s="32"/>
      <c r="D67" s="32"/>
      <c r="E67" s="32"/>
      <c r="F67" s="4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1"/>
      <c r="BF67" s="2"/>
      <c r="BG67" s="2"/>
      <c r="BH67" s="9">
        <f>D67*-1</f>
      </c>
      <c r="BI67" s="2"/>
      <c r="BJ67" s="2"/>
      <c r="BK67" s="2"/>
      <c r="BL67" s="2"/>
      <c r="BM67" s="1"/>
      <c r="BN67" s="2"/>
      <c r="BO67" s="1"/>
      <c r="BP67" s="2"/>
      <c r="BQ67" s="2"/>
      <c r="BR67" s="2"/>
      <c r="BS67" s="1"/>
      <c r="BT67" s="2"/>
    </row>
    <row x14ac:dyDescent="0.25" r="68" customHeight="1" ht="18.75">
      <c r="A68" s="2"/>
      <c r="B68" s="1"/>
      <c r="C68" s="32"/>
      <c r="D68" s="32"/>
      <c r="E68" s="32"/>
      <c r="F68" s="4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1"/>
      <c r="BF68" s="2"/>
      <c r="BG68" s="2"/>
      <c r="BH68" s="9">
        <f>D68*-1</f>
      </c>
      <c r="BI68" s="2"/>
      <c r="BJ68" s="2"/>
      <c r="BK68" s="2"/>
      <c r="BL68" s="2"/>
      <c r="BM68" s="1"/>
      <c r="BN68" s="2"/>
      <c r="BO68" s="1"/>
      <c r="BP68" s="2"/>
      <c r="BQ68" s="2"/>
      <c r="BR68" s="2"/>
      <c r="BS68" s="1"/>
      <c r="BT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61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55.71928571428572" customWidth="1" bestFit="1"/>
    <col min="3" max="3" style="21" width="21.290714285714284" customWidth="1" bestFit="1"/>
    <col min="4" max="4" style="22" width="14.147857142857141" customWidth="1" bestFit="1"/>
    <col min="5" max="5" style="22" width="14.147857142857141" customWidth="1" bestFit="1"/>
    <col min="6" max="6" style="23" width="20.719285714285714" customWidth="1" bestFit="1"/>
    <col min="7" max="7" style="21" width="13.576428571428572" customWidth="1" bestFit="1"/>
    <col min="8" max="8" style="24" width="14.147857142857141" customWidth="1" bestFit="1"/>
    <col min="9" max="9" style="24" width="18.719285714285714" customWidth="1" bestFit="1"/>
    <col min="10" max="10" style="24" width="20.290714285714284" customWidth="1" bestFit="1"/>
    <col min="11" max="11" style="21" width="21.862142857142857" customWidth="1" bestFit="1"/>
    <col min="12" max="12" style="21" width="14.147857142857141" customWidth="1" bestFit="1"/>
    <col min="13" max="13" style="20" width="13.576428571428572" customWidth="1" bestFit="1"/>
    <col min="14" max="14" style="21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5" width="13.576428571428572" customWidth="1" bestFit="1"/>
    <col min="19" max="19" style="21" width="22.719285714285714" customWidth="1" bestFit="1"/>
    <col min="20" max="20" style="21" width="35.005" customWidth="1" bestFit="1"/>
    <col min="21" max="21" style="21" width="13.576428571428572" customWidth="1" bestFit="1"/>
    <col min="22" max="22" style="26" width="13.576428571428572" customWidth="1" bestFit="1"/>
    <col min="23" max="23" style="26" width="13.576428571428572" customWidth="1" bestFit="1"/>
    <col min="24" max="24" style="26" width="13.576428571428572" customWidth="1" bestFit="1"/>
    <col min="25" max="25" style="26" width="13.576428571428572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x14ac:dyDescent="0.25" r="2" customHeight="1" ht="23.25">
      <c r="A2" s="9">
        <v>51422</v>
      </c>
      <c r="B2" s="2" t="s">
        <v>25</v>
      </c>
      <c r="C2" s="2"/>
      <c r="D2" s="10">
        <v>45764</v>
      </c>
      <c r="E2" s="10">
        <v>45838</v>
      </c>
      <c r="F2" s="4"/>
      <c r="G2" s="2"/>
      <c r="H2" s="6"/>
      <c r="I2" s="6"/>
      <c r="J2" s="5">
        <f>Table1[[#This Row], [Scope Completion]]/Table1[[#This Row], [Time Completion]]</f>
      </c>
      <c r="K2" s="2" t="s">
        <v>26</v>
      </c>
      <c r="L2" s="2"/>
      <c r="M2" s="9">
        <v>5</v>
      </c>
      <c r="N2" s="2" t="s">
        <v>27</v>
      </c>
      <c r="O2" s="11">
        <v>1644805.41046154</v>
      </c>
      <c r="P2" s="11">
        <v>4961.53846153846</v>
      </c>
      <c r="Q2" s="11">
        <f>IFERROR(O2/P2, "")</f>
      </c>
      <c r="R2" s="7"/>
      <c r="S2" s="2"/>
      <c r="T2" s="2" t="s">
        <v>28</v>
      </c>
      <c r="U2" s="2"/>
      <c r="V2" s="12">
        <v>2088639</v>
      </c>
      <c r="W2" s="13">
        <f>(V2-O2)/V2</f>
      </c>
      <c r="X2" s="13">
        <f>(V2-Q2)/V2</f>
      </c>
      <c r="Y2" s="13">
        <f>Table1[[#This Row], [Actual GrossMargin (%)]]-Table1[[#This Row], [ProjectedGross Margin (%)]]</f>
      </c>
    </row>
    <row x14ac:dyDescent="0.25" r="3" customHeight="1" ht="23.25">
      <c r="A3" s="9">
        <v>51419</v>
      </c>
      <c r="B3" s="2" t="s">
        <v>29</v>
      </c>
      <c r="C3" s="2"/>
      <c r="D3" s="10">
        <v>45759</v>
      </c>
      <c r="E3" s="10">
        <v>45900</v>
      </c>
      <c r="F3" s="4"/>
      <c r="G3" s="2"/>
      <c r="H3" s="6"/>
      <c r="I3" s="6"/>
      <c r="J3" s="5">
        <f>Table1[[#This Row], [Scope Completion]]/Table1[[#This Row], [Time Completion]]</f>
      </c>
      <c r="K3" s="2" t="s">
        <v>26</v>
      </c>
      <c r="L3" s="2"/>
      <c r="M3" s="9">
        <v>5</v>
      </c>
      <c r="N3" s="2" t="s">
        <v>27</v>
      </c>
      <c r="O3" s="11">
        <v>1308312.45563077</v>
      </c>
      <c r="P3" s="9">
        <v>101075</v>
      </c>
      <c r="Q3" s="11">
        <f>IFERROR(O3/P3, "")</f>
      </c>
      <c r="R3" s="7"/>
      <c r="S3" s="2"/>
      <c r="T3" s="2" t="s">
        <v>30</v>
      </c>
      <c r="U3" s="2"/>
      <c r="V3" s="13">
        <v>4922287.47413793</v>
      </c>
      <c r="W3" s="13">
        <f>(V3-O3)/V3</f>
      </c>
      <c r="X3" s="13">
        <f>(V3-Q3)/V3</f>
      </c>
      <c r="Y3" s="13">
        <f>Table1[[#This Row], [Actual GrossMargin (%)]]-Table1[[#This Row], [ProjectedGross Margin (%)]]</f>
      </c>
    </row>
    <row x14ac:dyDescent="0.25" r="4" customHeight="1" ht="23.25">
      <c r="A4" s="9">
        <v>51415</v>
      </c>
      <c r="B4" s="2" t="s">
        <v>31</v>
      </c>
      <c r="C4" s="2"/>
      <c r="D4" s="10">
        <v>45762</v>
      </c>
      <c r="E4" s="10">
        <v>45869</v>
      </c>
      <c r="F4" s="4"/>
      <c r="G4" s="2"/>
      <c r="H4" s="6"/>
      <c r="I4" s="6"/>
      <c r="J4" s="5">
        <f>Table1[[#This Row], [Scope Completion]]/Table1[[#This Row], [Time Completion]]</f>
      </c>
      <c r="K4" s="2" t="s">
        <v>26</v>
      </c>
      <c r="L4" s="2"/>
      <c r="M4" s="9">
        <v>5</v>
      </c>
      <c r="N4" s="2" t="s">
        <v>32</v>
      </c>
      <c r="O4" s="9">
        <v>3355000</v>
      </c>
      <c r="P4" s="9">
        <v>2805000</v>
      </c>
      <c r="Q4" s="11">
        <f>IFERROR(O4/P4, "")</f>
      </c>
      <c r="R4" s="7"/>
      <c r="S4" s="2"/>
      <c r="T4" s="2" t="s">
        <v>33</v>
      </c>
      <c r="U4" s="2"/>
      <c r="V4" s="13">
        <v>30201464</v>
      </c>
      <c r="W4" s="13">
        <f>(V4-O4)/V4</f>
      </c>
      <c r="X4" s="13">
        <f>(V4-Q4)/V4</f>
      </c>
      <c r="Y4" s="13">
        <f>Table1[[#This Row], [Actual GrossMargin (%)]]-Table1[[#This Row], [ProjectedGross Margin (%)]]</f>
      </c>
    </row>
    <row x14ac:dyDescent="0.25" r="5" customHeight="1" ht="23.25">
      <c r="A5" s="9">
        <v>51414</v>
      </c>
      <c r="B5" s="2" t="s">
        <v>34</v>
      </c>
      <c r="C5" s="2"/>
      <c r="D5" s="10">
        <v>45757</v>
      </c>
      <c r="E5" s="10">
        <v>45855</v>
      </c>
      <c r="F5" s="4"/>
      <c r="G5" s="2"/>
      <c r="H5" s="6"/>
      <c r="I5" s="6"/>
      <c r="J5" s="5">
        <f>Table1[[#This Row], [Scope Completion]]/Table1[[#This Row], [Time Completion]]</f>
      </c>
      <c r="K5" s="2" t="s">
        <v>26</v>
      </c>
      <c r="L5" s="2"/>
      <c r="M5" s="9">
        <v>5</v>
      </c>
      <c r="N5" s="2" t="s">
        <v>35</v>
      </c>
      <c r="O5" s="11">
        <v>271617.97</v>
      </c>
      <c r="P5" s="9">
        <v>0</v>
      </c>
      <c r="Q5" s="4">
        <f>IFERROR(O5/P5, "")</f>
      </c>
      <c r="R5" s="7"/>
      <c r="S5" s="2"/>
      <c r="T5" s="2" t="s">
        <v>36</v>
      </c>
      <c r="U5" s="2"/>
      <c r="V5" s="13">
        <v>713232</v>
      </c>
      <c r="W5" s="13">
        <f>(V5-O5)/V5</f>
      </c>
      <c r="X5" s="14">
        <f>(V5-Q5)/V5</f>
      </c>
      <c r="Y5" s="14">
        <f>Table1[[#This Row], [Actual GrossMargin (%)]]-Table1[[#This Row], [ProjectedGross Margin (%)]]</f>
      </c>
    </row>
    <row x14ac:dyDescent="0.25" r="6" customHeight="1" ht="23.25">
      <c r="A6" s="9">
        <v>51413</v>
      </c>
      <c r="B6" s="2" t="s">
        <v>37</v>
      </c>
      <c r="C6" s="2"/>
      <c r="D6" s="10">
        <v>45748</v>
      </c>
      <c r="E6" s="10">
        <v>45887</v>
      </c>
      <c r="F6" s="11">
        <v>0.73</v>
      </c>
      <c r="G6" s="2"/>
      <c r="H6" s="15">
        <v>0.73</v>
      </c>
      <c r="I6" s="15">
        <v>0.985611510791367</v>
      </c>
      <c r="J6" s="15">
        <f>Table1[[#This Row], [Scope Completion]]/Table1[[#This Row], [Time Completion]]</f>
      </c>
      <c r="K6" s="2" t="s">
        <v>38</v>
      </c>
      <c r="L6" s="2"/>
      <c r="M6" s="9">
        <v>5</v>
      </c>
      <c r="N6" s="2" t="s">
        <v>27</v>
      </c>
      <c r="O6" s="11">
        <v>15961819.54978</v>
      </c>
      <c r="P6" s="11">
        <v>14343197.35</v>
      </c>
      <c r="Q6" s="11">
        <f>IFERROR(O6/P6, "")</f>
      </c>
      <c r="R6" s="16" t="s">
        <v>39</v>
      </c>
      <c r="S6" s="2" t="s">
        <v>40</v>
      </c>
      <c r="T6" s="2" t="s">
        <v>41</v>
      </c>
      <c r="U6" s="2"/>
      <c r="V6" s="13">
        <v>40205880</v>
      </c>
      <c r="W6" s="13">
        <f>(V6-O6)/V6</f>
      </c>
      <c r="X6" s="13">
        <f>(V6-Q6)/V6</f>
      </c>
      <c r="Y6" s="13">
        <f>Table1[[#This Row], [Actual GrossMargin (%)]]-Table1[[#This Row], [ProjectedGross Margin (%)]]</f>
      </c>
    </row>
    <row x14ac:dyDescent="0.25" r="7" customHeight="1" ht="23.25">
      <c r="A7" s="9">
        <v>51412</v>
      </c>
      <c r="B7" s="2" t="s">
        <v>42</v>
      </c>
      <c r="C7" s="2"/>
      <c r="D7" s="10">
        <v>45744</v>
      </c>
      <c r="E7" s="10">
        <v>45758</v>
      </c>
      <c r="F7" s="4"/>
      <c r="G7" s="2"/>
      <c r="H7" s="6"/>
      <c r="I7" s="6"/>
      <c r="J7" s="5">
        <f>Table1[[#This Row], [Scope Completion]]/Table1[[#This Row], [Time Completion]]</f>
      </c>
      <c r="K7" s="2" t="s">
        <v>26</v>
      </c>
      <c r="L7" s="2"/>
      <c r="M7" s="9">
        <v>5</v>
      </c>
      <c r="N7" s="2" t="s">
        <v>35</v>
      </c>
      <c r="O7" s="11">
        <v>17049.16</v>
      </c>
      <c r="P7" s="11">
        <v>17049.16</v>
      </c>
      <c r="Q7" s="9">
        <f>IFERROR(O7/P7, "")</f>
      </c>
      <c r="R7" s="16"/>
      <c r="S7" s="2"/>
      <c r="T7" s="2" t="s">
        <v>43</v>
      </c>
      <c r="U7" s="2"/>
      <c r="V7" s="13">
        <v>57093</v>
      </c>
      <c r="W7" s="13">
        <f>(V7-O7)/V7</f>
      </c>
      <c r="X7" s="13">
        <f>(V7-Q7)/V7</f>
      </c>
      <c r="Y7" s="13">
        <f>Table1[[#This Row], [Actual GrossMargin (%)]]-Table1[[#This Row], [ProjectedGross Margin (%)]]</f>
      </c>
    </row>
    <row x14ac:dyDescent="0.25" r="8" customHeight="1" ht="23.25">
      <c r="A8" s="9">
        <v>51411</v>
      </c>
      <c r="B8" s="2" t="s">
        <v>44</v>
      </c>
      <c r="C8" s="2"/>
      <c r="D8" s="10">
        <v>45684</v>
      </c>
      <c r="E8" s="10">
        <v>45742</v>
      </c>
      <c r="F8" s="4"/>
      <c r="G8" s="2"/>
      <c r="H8" s="6"/>
      <c r="I8" s="6"/>
      <c r="J8" s="5">
        <f>Table1[[#This Row], [Scope Completion]]/Table1[[#This Row], [Time Completion]]</f>
      </c>
      <c r="K8" s="2" t="s">
        <v>26</v>
      </c>
      <c r="L8" s="2"/>
      <c r="M8" s="9">
        <v>5</v>
      </c>
      <c r="N8" s="2" t="s">
        <v>35</v>
      </c>
      <c r="O8" s="11">
        <v>328804.372</v>
      </c>
      <c r="P8" s="11">
        <v>220075.8</v>
      </c>
      <c r="Q8" s="11">
        <f>IFERROR(O8/P8, "")</f>
      </c>
      <c r="R8" s="16"/>
      <c r="S8" s="2"/>
      <c r="T8" s="2" t="s">
        <v>45</v>
      </c>
      <c r="U8" s="2"/>
      <c r="V8" s="13">
        <v>747291.902071563</v>
      </c>
      <c r="W8" s="13">
        <f>(V8-O8)/V8</f>
      </c>
      <c r="X8" s="13">
        <f>(V8-Q8)/V8</f>
      </c>
      <c r="Y8" s="13">
        <f>Table1[[#This Row], [Actual GrossMargin (%)]]-Table1[[#This Row], [ProjectedGross Margin (%)]]</f>
      </c>
    </row>
    <row x14ac:dyDescent="0.25" r="9" customHeight="1" ht="23.25">
      <c r="A9" s="9">
        <v>51410</v>
      </c>
      <c r="B9" s="2" t="s">
        <v>46</v>
      </c>
      <c r="C9" s="2"/>
      <c r="D9" s="10">
        <v>45728</v>
      </c>
      <c r="E9" s="10">
        <v>45930</v>
      </c>
      <c r="F9" s="11">
        <v>0.44</v>
      </c>
      <c r="G9" s="2"/>
      <c r="H9" s="15">
        <v>0.44</v>
      </c>
      <c r="I9" s="15">
        <v>0.777227722772277</v>
      </c>
      <c r="J9" s="15">
        <f>Table1[[#This Row], [Scope Completion]]/Table1[[#This Row], [Time Completion]]</f>
      </c>
      <c r="K9" s="2" t="s">
        <v>38</v>
      </c>
      <c r="L9" s="2"/>
      <c r="M9" s="9">
        <v>5</v>
      </c>
      <c r="N9" s="2" t="s">
        <v>27</v>
      </c>
      <c r="O9" s="11">
        <v>38226214.7538462</v>
      </c>
      <c r="P9" s="9">
        <v>29147711</v>
      </c>
      <c r="Q9" s="11">
        <f>IFERROR(O9/P9, "")</f>
      </c>
      <c r="R9" s="16" t="s">
        <v>39</v>
      </c>
      <c r="S9" s="2" t="s">
        <v>40</v>
      </c>
      <c r="T9" s="2" t="s">
        <v>47</v>
      </c>
      <c r="U9" s="2"/>
      <c r="V9" s="13">
        <v>91059810</v>
      </c>
      <c r="W9" s="13">
        <f>(V9-O9)/V9</f>
      </c>
      <c r="X9" s="13">
        <f>(V9-Q9)/V9</f>
      </c>
      <c r="Y9" s="13">
        <f>Table1[[#This Row], [Actual GrossMargin (%)]]-Table1[[#This Row], [ProjectedGross Margin (%)]]</f>
      </c>
    </row>
    <row x14ac:dyDescent="0.25" r="10" customHeight="1" ht="23.25">
      <c r="A10" s="9">
        <v>51408</v>
      </c>
      <c r="B10" s="2" t="s">
        <v>48</v>
      </c>
      <c r="C10" s="2"/>
      <c r="D10" s="10">
        <v>45712</v>
      </c>
      <c r="E10" s="10">
        <v>45808</v>
      </c>
      <c r="F10" s="4"/>
      <c r="G10" s="2"/>
      <c r="H10" s="6"/>
      <c r="I10" s="6"/>
      <c r="J10" s="5">
        <f>Table1[[#This Row], [Scope Completion]]/Table1[[#This Row], [Time Completion]]</f>
      </c>
      <c r="K10" s="2" t="s">
        <v>26</v>
      </c>
      <c r="L10" s="2"/>
      <c r="M10" s="9">
        <v>5</v>
      </c>
      <c r="N10" s="2" t="s">
        <v>27</v>
      </c>
      <c r="O10" s="11">
        <v>1659827.52</v>
      </c>
      <c r="P10" s="11">
        <v>1588893.15</v>
      </c>
      <c r="Q10" s="11">
        <f>IFERROR(O10/P10, "")</f>
      </c>
      <c r="R10" s="16"/>
      <c r="S10" s="2"/>
      <c r="T10" s="2" t="s">
        <v>49</v>
      </c>
      <c r="U10" s="2"/>
      <c r="V10" s="13">
        <v>9322927.86206897</v>
      </c>
      <c r="W10" s="13">
        <f>(V10-O10)/V10</f>
      </c>
      <c r="X10" s="13">
        <f>(V10-Q10)/V10</f>
      </c>
      <c r="Y10" s="13">
        <f>Table1[[#This Row], [Actual GrossMargin (%)]]-Table1[[#This Row], [ProjectedGross Margin (%)]]</f>
      </c>
    </row>
    <row x14ac:dyDescent="0.25" r="11" customHeight="1" ht="23.25">
      <c r="A11" s="9">
        <v>51407</v>
      </c>
      <c r="B11" s="2" t="s">
        <v>50</v>
      </c>
      <c r="C11" s="2"/>
      <c r="D11" s="10">
        <v>45689</v>
      </c>
      <c r="E11" s="10">
        <v>46203</v>
      </c>
      <c r="F11" s="11">
        <v>0.03</v>
      </c>
      <c r="G11" s="2"/>
      <c r="H11" s="15">
        <v>0.03</v>
      </c>
      <c r="I11" s="15">
        <v>0.381322957198444</v>
      </c>
      <c r="J11" s="15">
        <f>Table1[[#This Row], [Scope Completion]]/Table1[[#This Row], [Time Completion]]</f>
      </c>
      <c r="K11" s="2" t="s">
        <v>38</v>
      </c>
      <c r="L11" s="2"/>
      <c r="M11" s="9">
        <v>5</v>
      </c>
      <c r="N11" s="2" t="s">
        <v>51</v>
      </c>
      <c r="O11" s="4" t="s">
        <v>52</v>
      </c>
      <c r="P11" s="4" t="s">
        <v>52</v>
      </c>
      <c r="Q11" s="4">
        <f>IFERROR(O11/P11, "")</f>
      </c>
      <c r="R11" s="16" t="s">
        <v>39</v>
      </c>
      <c r="S11" s="2" t="s">
        <v>53</v>
      </c>
      <c r="T11" s="2" t="s">
        <v>54</v>
      </c>
      <c r="U11" s="2"/>
      <c r="V11" s="14" t="s">
        <v>52</v>
      </c>
      <c r="W11" s="14">
        <f>(V11-O11)/V11</f>
      </c>
      <c r="X11" s="14">
        <f>(V11-Q11)/V11</f>
      </c>
      <c r="Y11" s="14">
        <f>Table1[[#This Row], [Actual GrossMargin (%)]]-Table1[[#This Row], [ProjectedGross Margin (%)]]</f>
      </c>
    </row>
    <row x14ac:dyDescent="0.25" r="12" customHeight="1" ht="23.25">
      <c r="A12" s="9">
        <v>51406</v>
      </c>
      <c r="B12" s="2" t="s">
        <v>55</v>
      </c>
      <c r="C12" s="2"/>
      <c r="D12" s="10">
        <v>45684</v>
      </c>
      <c r="E12" s="10">
        <v>45777</v>
      </c>
      <c r="F12" s="4"/>
      <c r="G12" s="2"/>
      <c r="H12" s="6"/>
      <c r="I12" s="6"/>
      <c r="J12" s="5">
        <f>Table1[[#This Row], [Scope Completion]]/Table1[[#This Row], [Time Completion]]</f>
      </c>
      <c r="K12" s="2" t="s">
        <v>26</v>
      </c>
      <c r="L12" s="2"/>
      <c r="M12" s="9">
        <v>5</v>
      </c>
      <c r="N12" s="2" t="s">
        <v>27</v>
      </c>
      <c r="O12" s="11">
        <v>5840781.25</v>
      </c>
      <c r="P12" s="11">
        <v>5543902.76923077</v>
      </c>
      <c r="Q12" s="11">
        <f>IFERROR(O12/P12, "")</f>
      </c>
      <c r="R12" s="16"/>
      <c r="S12" s="2"/>
      <c r="T12" s="2" t="s">
        <v>56</v>
      </c>
      <c r="U12" s="2"/>
      <c r="V12" s="13">
        <v>24931186.8</v>
      </c>
      <c r="W12" s="13">
        <f>(V12-O12)/V12</f>
      </c>
      <c r="X12" s="13">
        <f>(V12-Q12)/V12</f>
      </c>
      <c r="Y12" s="13">
        <f>Table1[[#This Row], [Actual GrossMargin (%)]]-Table1[[#This Row], [ProjectedGross Margin (%)]]</f>
      </c>
    </row>
    <row x14ac:dyDescent="0.25" r="13" customHeight="1" ht="23.25">
      <c r="A13" s="9">
        <v>51398</v>
      </c>
      <c r="B13" s="2" t="s">
        <v>57</v>
      </c>
      <c r="C13" s="2"/>
      <c r="D13" s="10">
        <v>45644</v>
      </c>
      <c r="E13" s="10">
        <v>45747</v>
      </c>
      <c r="F13" s="4"/>
      <c r="G13" s="2"/>
      <c r="H13" s="6"/>
      <c r="I13" s="6"/>
      <c r="J13" s="5">
        <f>Table1[[#This Row], [Scope Completion]]/Table1[[#This Row], [Time Completion]]</f>
      </c>
      <c r="K13" s="2" t="s">
        <v>26</v>
      </c>
      <c r="L13" s="2"/>
      <c r="M13" s="9">
        <v>5</v>
      </c>
      <c r="N13" s="2" t="s">
        <v>32</v>
      </c>
      <c r="O13" s="11">
        <v>1702885.2</v>
      </c>
      <c r="P13" s="9">
        <v>0</v>
      </c>
      <c r="Q13" s="4">
        <f>IFERROR(O13/P13, "")</f>
      </c>
      <c r="R13" s="16"/>
      <c r="S13" s="2"/>
      <c r="T13" s="2" t="s">
        <v>58</v>
      </c>
      <c r="U13" s="2"/>
      <c r="V13" s="13">
        <v>2469183.54</v>
      </c>
      <c r="W13" s="13">
        <f>(V13-O13)/V13</f>
      </c>
      <c r="X13" s="14">
        <f>(V13-Q13)/V13</f>
      </c>
      <c r="Y13" s="14">
        <f>Table1[[#This Row], [Actual GrossMargin (%)]]-Table1[[#This Row], [ProjectedGross Margin (%)]]</f>
      </c>
    </row>
    <row x14ac:dyDescent="0.25" r="14" customHeight="1" ht="23.25">
      <c r="A14" s="9">
        <v>51397</v>
      </c>
      <c r="B14" s="2" t="s">
        <v>59</v>
      </c>
      <c r="C14" s="2"/>
      <c r="D14" s="10">
        <v>45638</v>
      </c>
      <c r="E14" s="10">
        <v>45728</v>
      </c>
      <c r="F14" s="11">
        <v>0.86</v>
      </c>
      <c r="G14" s="2"/>
      <c r="H14" s="15">
        <v>0.86</v>
      </c>
      <c r="I14" s="15">
        <v>2.74444444444444</v>
      </c>
      <c r="J14" s="15">
        <f>Table1[[#This Row], [Scope Completion]]/Table1[[#This Row], [Time Completion]]</f>
      </c>
      <c r="K14" s="2" t="s">
        <v>38</v>
      </c>
      <c r="L14" s="2"/>
      <c r="M14" s="9">
        <v>5</v>
      </c>
      <c r="N14" s="2" t="s">
        <v>27</v>
      </c>
      <c r="O14" s="11">
        <v>6634370.83</v>
      </c>
      <c r="P14" s="11">
        <v>7821059.57758621</v>
      </c>
      <c r="Q14" s="11">
        <f>IFERROR(O14/P14, "")</f>
      </c>
      <c r="R14" s="16" t="s">
        <v>39</v>
      </c>
      <c r="S14" s="2" t="s">
        <v>40</v>
      </c>
      <c r="T14" s="2" t="s">
        <v>60</v>
      </c>
      <c r="U14" s="2"/>
      <c r="V14" s="13">
        <v>21659935.75</v>
      </c>
      <c r="W14" s="13">
        <f>(V14-O14)/V14</f>
      </c>
      <c r="X14" s="13">
        <f>(V14-Q14)/V14</f>
      </c>
      <c r="Y14" s="13">
        <f>Table1[[#This Row], [Actual GrossMargin (%)]]-Table1[[#This Row], [ProjectedGross Margin (%)]]</f>
      </c>
    </row>
    <row x14ac:dyDescent="0.25" r="15" customHeight="1" ht="23.25">
      <c r="A15" s="9">
        <v>51396</v>
      </c>
      <c r="B15" s="2" t="s">
        <v>61</v>
      </c>
      <c r="C15" s="2"/>
      <c r="D15" s="10">
        <v>45597</v>
      </c>
      <c r="E15" s="10">
        <v>45688</v>
      </c>
      <c r="F15" s="4"/>
      <c r="G15" s="2"/>
      <c r="H15" s="6"/>
      <c r="I15" s="6"/>
      <c r="J15" s="5">
        <f>Table1[[#This Row], [Scope Completion]]/Table1[[#This Row], [Time Completion]]</f>
      </c>
      <c r="K15" s="2" t="s">
        <v>26</v>
      </c>
      <c r="L15" s="2"/>
      <c r="M15" s="9">
        <v>5</v>
      </c>
      <c r="N15" s="2" t="s">
        <v>32</v>
      </c>
      <c r="O15" s="4" t="s">
        <v>52</v>
      </c>
      <c r="P15" s="4" t="s">
        <v>52</v>
      </c>
      <c r="Q15" s="4">
        <f>IFERROR(O15/P15, "")</f>
      </c>
      <c r="R15" s="16"/>
      <c r="S15" s="2"/>
      <c r="T15" s="2" t="s">
        <v>62</v>
      </c>
      <c r="U15" s="2"/>
      <c r="V15" s="14" t="s">
        <v>52</v>
      </c>
      <c r="W15" s="14">
        <f>(V15-O15)/V15</f>
      </c>
      <c r="X15" s="14">
        <f>(V15-Q15)/V15</f>
      </c>
      <c r="Y15" s="14">
        <f>Table1[[#This Row], [Actual GrossMargin (%)]]-Table1[[#This Row], [ProjectedGross Margin (%)]]</f>
      </c>
    </row>
    <row x14ac:dyDescent="0.25" r="16" customHeight="1" ht="23.25">
      <c r="A16" s="9">
        <v>51395</v>
      </c>
      <c r="B16" s="2" t="s">
        <v>63</v>
      </c>
      <c r="C16" s="2"/>
      <c r="D16" s="10">
        <v>45629</v>
      </c>
      <c r="E16" s="10">
        <v>45838</v>
      </c>
      <c r="F16" s="4"/>
      <c r="G16" s="2"/>
      <c r="H16" s="6"/>
      <c r="I16" s="6"/>
      <c r="J16" s="5">
        <f>Table1[[#This Row], [Scope Completion]]/Table1[[#This Row], [Time Completion]]</f>
      </c>
      <c r="K16" s="2" t="s">
        <v>26</v>
      </c>
      <c r="L16" s="2"/>
      <c r="M16" s="9">
        <v>5</v>
      </c>
      <c r="N16" s="2" t="s">
        <v>27</v>
      </c>
      <c r="O16" s="9">
        <v>112000</v>
      </c>
      <c r="P16" s="9">
        <v>0</v>
      </c>
      <c r="Q16" s="4">
        <f>IFERROR(O16/P16, "")</f>
      </c>
      <c r="R16" s="16"/>
      <c r="S16" s="2"/>
      <c r="T16" s="2" t="s">
        <v>64</v>
      </c>
      <c r="U16" s="2"/>
      <c r="V16" s="13">
        <v>872000</v>
      </c>
      <c r="W16" s="13">
        <f>(V16-O16)/V16</f>
      </c>
      <c r="X16" s="14">
        <f>(V16-Q16)/V16</f>
      </c>
      <c r="Y16" s="14">
        <f>Table1[[#This Row], [Actual GrossMargin (%)]]-Table1[[#This Row], [ProjectedGross Margin (%)]]</f>
      </c>
    </row>
    <row x14ac:dyDescent="0.25" r="17" customHeight="1" ht="23.25">
      <c r="A17" s="9">
        <v>51391</v>
      </c>
      <c r="B17" s="2" t="s">
        <v>65</v>
      </c>
      <c r="C17" s="2"/>
      <c r="D17" s="10">
        <v>45582</v>
      </c>
      <c r="E17" s="10">
        <v>45666</v>
      </c>
      <c r="F17" s="4"/>
      <c r="G17" s="2"/>
      <c r="H17" s="6"/>
      <c r="I17" s="6"/>
      <c r="J17" s="5">
        <f>Table1[[#This Row], [Scope Completion]]/Table1[[#This Row], [Time Completion]]</f>
      </c>
      <c r="K17" s="2" t="s">
        <v>26</v>
      </c>
      <c r="L17" s="2"/>
      <c r="M17" s="9">
        <v>5</v>
      </c>
      <c r="N17" s="2" t="s">
        <v>32</v>
      </c>
      <c r="O17" s="11">
        <v>4874356.136603</v>
      </c>
      <c r="P17" s="9">
        <v>5105476</v>
      </c>
      <c r="Q17" s="11">
        <f>IFERROR(O17/P17, "")</f>
      </c>
      <c r="R17" s="16"/>
      <c r="S17" s="2"/>
      <c r="T17" s="2" t="s">
        <v>66</v>
      </c>
      <c r="U17" s="2"/>
      <c r="V17" s="13">
        <v>8782522</v>
      </c>
      <c r="W17" s="13">
        <f>(V17-O17)/V17</f>
      </c>
      <c r="X17" s="13">
        <f>(V17-Q17)/V17</f>
      </c>
      <c r="Y17" s="13">
        <f>Table1[[#This Row], [Actual GrossMargin (%)]]-Table1[[#This Row], [ProjectedGross Margin (%)]]</f>
      </c>
    </row>
    <row x14ac:dyDescent="0.25" r="18" customHeight="1" ht="23.25">
      <c r="A18" s="9">
        <v>51382</v>
      </c>
      <c r="B18" s="2" t="s">
        <v>67</v>
      </c>
      <c r="C18" s="2"/>
      <c r="D18" s="10">
        <v>45560</v>
      </c>
      <c r="E18" s="10">
        <v>45777</v>
      </c>
      <c r="F18" s="4"/>
      <c r="G18" s="2"/>
      <c r="H18" s="6"/>
      <c r="I18" s="6"/>
      <c r="J18" s="5">
        <f>Table1[[#This Row], [Scope Completion]]/Table1[[#This Row], [Time Completion]]</f>
      </c>
      <c r="K18" s="2" t="s">
        <v>26</v>
      </c>
      <c r="L18" s="2"/>
      <c r="M18" s="9">
        <v>5</v>
      </c>
      <c r="N18" s="2" t="s">
        <v>27</v>
      </c>
      <c r="O18" s="11">
        <v>84899826.7587508</v>
      </c>
      <c r="P18" s="11">
        <v>87316966.3286449</v>
      </c>
      <c r="Q18" s="11">
        <f>IFERROR(O18/P18, "")</f>
      </c>
      <c r="R18" s="16"/>
      <c r="S18" s="2"/>
      <c r="T18" s="2" t="s">
        <v>68</v>
      </c>
      <c r="U18" s="2"/>
      <c r="V18" s="13">
        <v>170029246.12</v>
      </c>
      <c r="W18" s="13">
        <f>(V18-O18)/V18</f>
      </c>
      <c r="X18" s="13">
        <f>(V18-Q18)/V18</f>
      </c>
      <c r="Y18" s="13">
        <f>Table1[[#This Row], [Actual GrossMargin (%)]]-Table1[[#This Row], [ProjectedGross Margin (%)]]</f>
      </c>
    </row>
    <row x14ac:dyDescent="0.25" r="19" customHeight="1" ht="23.25">
      <c r="A19" s="9">
        <v>51373</v>
      </c>
      <c r="B19" s="2" t="s">
        <v>69</v>
      </c>
      <c r="C19" s="2"/>
      <c r="D19" s="10">
        <v>45347</v>
      </c>
      <c r="E19" s="10">
        <v>45512</v>
      </c>
      <c r="F19" s="4"/>
      <c r="G19" s="2"/>
      <c r="H19" s="6"/>
      <c r="I19" s="6"/>
      <c r="J19" s="5">
        <f>Table1[[#This Row], [Scope Completion]]/Table1[[#This Row], [Time Completion]]</f>
      </c>
      <c r="K19" s="2" t="s">
        <v>26</v>
      </c>
      <c r="L19" s="2"/>
      <c r="M19" s="9">
        <v>5</v>
      </c>
      <c r="N19" s="2" t="s">
        <v>35</v>
      </c>
      <c r="O19" s="11">
        <v>89249.16</v>
      </c>
      <c r="P19" s="11">
        <v>60612.6363636364</v>
      </c>
      <c r="Q19" s="11">
        <f>IFERROR(O19/P19, "")</f>
      </c>
      <c r="R19" s="16"/>
      <c r="S19" s="2"/>
      <c r="T19" s="2" t="s">
        <v>70</v>
      </c>
      <c r="U19" s="2"/>
      <c r="V19" s="13">
        <v>126599.441026667</v>
      </c>
      <c r="W19" s="13">
        <f>(V19-O19)/V19</f>
      </c>
      <c r="X19" s="13">
        <f>(V19-Q19)/V19</f>
      </c>
      <c r="Y19" s="13">
        <f>Table1[[#This Row], [Actual GrossMargin (%)]]-Table1[[#This Row], [ProjectedGross Margin (%)]]</f>
      </c>
    </row>
    <row x14ac:dyDescent="0.25" r="20" customHeight="1" ht="23.25">
      <c r="A20" s="9">
        <v>51370</v>
      </c>
      <c r="B20" s="2" t="s">
        <v>71</v>
      </c>
      <c r="C20" s="2"/>
      <c r="D20" s="10">
        <v>45505</v>
      </c>
      <c r="E20" s="10">
        <v>45535</v>
      </c>
      <c r="F20" s="4"/>
      <c r="G20" s="2"/>
      <c r="H20" s="6"/>
      <c r="I20" s="6"/>
      <c r="J20" s="5">
        <f>Table1[[#This Row], [Scope Completion]]/Table1[[#This Row], [Time Completion]]</f>
      </c>
      <c r="K20" s="2" t="s">
        <v>26</v>
      </c>
      <c r="L20" s="2"/>
      <c r="M20" s="9">
        <v>5</v>
      </c>
      <c r="N20" s="2" t="s">
        <v>32</v>
      </c>
      <c r="O20" s="11">
        <v>916329.5</v>
      </c>
      <c r="P20" s="11">
        <v>916329.5</v>
      </c>
      <c r="Q20" s="9">
        <f>IFERROR(O20/P20, "")</f>
      </c>
      <c r="R20" s="16"/>
      <c r="S20" s="2"/>
      <c r="T20" s="2" t="s">
        <v>72</v>
      </c>
      <c r="U20" s="2"/>
      <c r="V20" s="13">
        <v>1011528.8</v>
      </c>
      <c r="W20" s="13">
        <f>(V20-O20)/V20</f>
      </c>
      <c r="X20" s="13">
        <f>(V20-Q20)/V20</f>
      </c>
      <c r="Y20" s="13">
        <f>Table1[[#This Row], [Actual GrossMargin (%)]]-Table1[[#This Row], [ProjectedGross Margin (%)]]</f>
      </c>
    </row>
    <row x14ac:dyDescent="0.25" r="21" customHeight="1" ht="23.25">
      <c r="A21" s="9">
        <v>51368</v>
      </c>
      <c r="B21" s="2" t="s">
        <v>73</v>
      </c>
      <c r="C21" s="2"/>
      <c r="D21" s="10">
        <v>45498</v>
      </c>
      <c r="E21" s="10">
        <v>45626</v>
      </c>
      <c r="F21" s="4"/>
      <c r="G21" s="2"/>
      <c r="H21" s="6"/>
      <c r="I21" s="6"/>
      <c r="J21" s="5">
        <f>Table1[[#This Row], [Scope Completion]]/Table1[[#This Row], [Time Completion]]</f>
      </c>
      <c r="K21" s="2" t="s">
        <v>26</v>
      </c>
      <c r="L21" s="2"/>
      <c r="M21" s="9">
        <v>5</v>
      </c>
      <c r="N21" s="2" t="s">
        <v>35</v>
      </c>
      <c r="O21" s="11">
        <v>191166.4</v>
      </c>
      <c r="P21" s="11">
        <v>162632.32</v>
      </c>
      <c r="Q21" s="11">
        <f>IFERROR(O21/P21, "")</f>
      </c>
      <c r="R21" s="16"/>
      <c r="S21" s="2"/>
      <c r="T21" s="2" t="s">
        <v>74</v>
      </c>
      <c r="U21" s="2"/>
      <c r="V21" s="13">
        <v>898442.99</v>
      </c>
      <c r="W21" s="13">
        <f>(V21-O21)/V21</f>
      </c>
      <c r="X21" s="13">
        <f>(V21-Q21)/V21</f>
      </c>
      <c r="Y21" s="13">
        <f>Table1[[#This Row], [Actual GrossMargin (%)]]-Table1[[#This Row], [ProjectedGross Margin (%)]]</f>
      </c>
    </row>
    <row x14ac:dyDescent="0.25" r="22" customHeight="1" ht="23.25">
      <c r="A22" s="9">
        <v>51366</v>
      </c>
      <c r="B22" s="2" t="s">
        <v>75</v>
      </c>
      <c r="C22" s="2"/>
      <c r="D22" s="10">
        <v>45474</v>
      </c>
      <c r="E22" s="10">
        <v>45596</v>
      </c>
      <c r="F22" s="4"/>
      <c r="G22" s="2"/>
      <c r="H22" s="6"/>
      <c r="I22" s="6"/>
      <c r="J22" s="5">
        <f>Table1[[#This Row], [Scope Completion]]/Table1[[#This Row], [Time Completion]]</f>
      </c>
      <c r="K22" s="2" t="s">
        <v>26</v>
      </c>
      <c r="L22" s="2"/>
      <c r="M22" s="9">
        <v>5</v>
      </c>
      <c r="N22" s="2" t="s">
        <v>27</v>
      </c>
      <c r="O22" s="9">
        <v>741000</v>
      </c>
      <c r="P22" s="9">
        <v>338100</v>
      </c>
      <c r="Q22" s="11">
        <f>IFERROR(O22/P22, "")</f>
      </c>
      <c r="R22" s="16"/>
      <c r="S22" s="2"/>
      <c r="T22" s="2" t="s">
        <v>76</v>
      </c>
      <c r="U22" s="2"/>
      <c r="V22" s="13">
        <v>3231460</v>
      </c>
      <c r="W22" s="13">
        <f>(V22-O22)/V22</f>
      </c>
      <c r="X22" s="13">
        <f>(V22-Q22)/V22</f>
      </c>
      <c r="Y22" s="13">
        <f>Table1[[#This Row], [Actual GrossMargin (%)]]-Table1[[#This Row], [ProjectedGross Margin (%)]]</f>
      </c>
    </row>
    <row x14ac:dyDescent="0.25" r="23" customHeight="1" ht="23.25">
      <c r="A23" s="9">
        <v>51345</v>
      </c>
      <c r="B23" s="2" t="s">
        <v>77</v>
      </c>
      <c r="C23" s="2"/>
      <c r="D23" s="10">
        <v>45292</v>
      </c>
      <c r="E23" s="17"/>
      <c r="F23" s="4"/>
      <c r="G23" s="2"/>
      <c r="H23" s="6"/>
      <c r="I23" s="6"/>
      <c r="J23" s="5">
        <f>Table1[[#This Row], [Scope Completion]]/Table1[[#This Row], [Time Completion]]</f>
      </c>
      <c r="K23" s="2" t="s">
        <v>26</v>
      </c>
      <c r="L23" s="2"/>
      <c r="M23" s="9">
        <v>5</v>
      </c>
      <c r="N23" s="2" t="s">
        <v>32</v>
      </c>
      <c r="O23" s="4" t="s">
        <v>52</v>
      </c>
      <c r="P23" s="11">
        <v>8631035.96</v>
      </c>
      <c r="Q23" s="4">
        <f>IFERROR(O23/P23, "")</f>
      </c>
      <c r="R23" s="16"/>
      <c r="S23" s="2"/>
      <c r="T23" s="2" t="s">
        <v>78</v>
      </c>
      <c r="U23" s="2"/>
      <c r="V23" s="13">
        <v>9500400</v>
      </c>
      <c r="W23" s="14">
        <f>(V23-O23)/V23</f>
      </c>
      <c r="X23" s="14">
        <f>(V23-Q23)/V23</f>
      </c>
      <c r="Y23" s="14">
        <f>Table1[[#This Row], [Actual GrossMargin (%)]]-Table1[[#This Row], [ProjectedGross Margin (%)]]</f>
      </c>
    </row>
    <row x14ac:dyDescent="0.25" r="24" customHeight="1" ht="23.25">
      <c r="A24" s="9">
        <v>51339</v>
      </c>
      <c r="B24" s="2" t="s">
        <v>79</v>
      </c>
      <c r="C24" s="2"/>
      <c r="D24" s="10">
        <v>45260</v>
      </c>
      <c r="E24" s="10">
        <v>45351</v>
      </c>
      <c r="F24" s="4"/>
      <c r="G24" s="2"/>
      <c r="H24" s="6"/>
      <c r="I24" s="6"/>
      <c r="J24" s="5">
        <f>Table1[[#This Row], [Scope Completion]]/Table1[[#This Row], [Time Completion]]</f>
      </c>
      <c r="K24" s="2" t="s">
        <v>26</v>
      </c>
      <c r="L24" s="2"/>
      <c r="M24" s="9">
        <v>5</v>
      </c>
      <c r="N24" s="2" t="s">
        <v>32</v>
      </c>
      <c r="O24" s="9">
        <v>3821812</v>
      </c>
      <c r="P24" s="11">
        <v>4112477.07068965</v>
      </c>
      <c r="Q24" s="11">
        <f>IFERROR(O24/P24, "")</f>
      </c>
      <c r="R24" s="16"/>
      <c r="S24" s="2"/>
      <c r="T24" s="2" t="s">
        <v>80</v>
      </c>
      <c r="U24" s="2"/>
      <c r="V24" s="13">
        <v>7882559.03</v>
      </c>
      <c r="W24" s="13">
        <f>(V24-O24)/V24</f>
      </c>
      <c r="X24" s="13">
        <f>(V24-Q24)/V24</f>
      </c>
      <c r="Y24" s="13">
        <f>Table1[[#This Row], [Actual GrossMargin (%)]]-Table1[[#This Row], [ProjectedGross Margin (%)]]</f>
      </c>
    </row>
    <row x14ac:dyDescent="0.25" r="25" customHeight="1" ht="23.25">
      <c r="A25" s="9">
        <v>51336</v>
      </c>
      <c r="B25" s="2" t="s">
        <v>81</v>
      </c>
      <c r="C25" s="2"/>
      <c r="D25" s="10">
        <v>45215</v>
      </c>
      <c r="E25" s="10">
        <v>45598</v>
      </c>
      <c r="F25" s="4"/>
      <c r="G25" s="2"/>
      <c r="H25" s="6"/>
      <c r="I25" s="6"/>
      <c r="J25" s="5">
        <f>Table1[[#This Row], [Scope Completion]]/Table1[[#This Row], [Time Completion]]</f>
      </c>
      <c r="K25" s="2" t="s">
        <v>26</v>
      </c>
      <c r="L25" s="2"/>
      <c r="M25" s="9">
        <v>5</v>
      </c>
      <c r="N25" s="2" t="s">
        <v>32</v>
      </c>
      <c r="O25" s="11">
        <v>140980192.171253</v>
      </c>
      <c r="P25" s="11">
        <v>149198399.466207</v>
      </c>
      <c r="Q25" s="11">
        <f>IFERROR(O25/P25, "")</f>
      </c>
      <c r="R25" s="16"/>
      <c r="S25" s="2"/>
      <c r="T25" s="2" t="s">
        <v>82</v>
      </c>
      <c r="U25" s="2"/>
      <c r="V25" s="13">
        <v>249106016.98</v>
      </c>
      <c r="W25" s="13">
        <f>(V25-O25)/V25</f>
      </c>
      <c r="X25" s="13">
        <f>(V25-Q25)/V25</f>
      </c>
      <c r="Y25" s="13">
        <f>Table1[[#This Row], [Actual GrossMargin (%)]]-Table1[[#This Row], [ProjectedGross Margin (%)]]</f>
      </c>
    </row>
    <row x14ac:dyDescent="0.25" r="26" customHeight="1" ht="23.25">
      <c r="A26" s="9">
        <v>51325</v>
      </c>
      <c r="B26" s="2" t="s">
        <v>83</v>
      </c>
      <c r="C26" s="2"/>
      <c r="D26" s="10">
        <v>45204</v>
      </c>
      <c r="E26" s="17"/>
      <c r="F26" s="4"/>
      <c r="G26" s="2"/>
      <c r="H26" s="6"/>
      <c r="I26" s="6"/>
      <c r="J26" s="5">
        <f>Table1[[#This Row], [Scope Completion]]/Table1[[#This Row], [Time Completion]]</f>
      </c>
      <c r="K26" s="2" t="s">
        <v>26</v>
      </c>
      <c r="L26" s="2"/>
      <c r="M26" s="9">
        <v>5</v>
      </c>
      <c r="N26" s="2" t="s">
        <v>32</v>
      </c>
      <c r="O26" s="11">
        <v>44681155.15</v>
      </c>
      <c r="P26" s="11">
        <v>75019436.2572414</v>
      </c>
      <c r="Q26" s="11">
        <f>IFERROR(O26/P26, "")</f>
      </c>
      <c r="R26" s="16"/>
      <c r="S26" s="2"/>
      <c r="T26" s="2" t="s">
        <v>84</v>
      </c>
      <c r="U26" s="2"/>
      <c r="V26" s="13">
        <v>40617628.0517241</v>
      </c>
      <c r="W26" s="13">
        <f>(V26-O26)/V26</f>
      </c>
      <c r="X26" s="13">
        <f>(V26-Q26)/V26</f>
      </c>
      <c r="Y26" s="13">
        <f>Table1[[#This Row], [Actual GrossMargin (%)]]-Table1[[#This Row], [ProjectedGross Margin (%)]]</f>
      </c>
    </row>
    <row x14ac:dyDescent="0.25" r="27" customHeight="1" ht="23.25">
      <c r="A27" s="9">
        <v>51307</v>
      </c>
      <c r="B27" s="2"/>
      <c r="C27" s="2"/>
      <c r="D27" s="10">
        <v>45108</v>
      </c>
      <c r="E27" s="17"/>
      <c r="F27" s="4"/>
      <c r="G27" s="2"/>
      <c r="H27" s="6"/>
      <c r="I27" s="6"/>
      <c r="J27" s="5">
        <f>Table1[[#This Row], [Scope Completion]]/Table1[[#This Row], [Time Completion]]</f>
      </c>
      <c r="K27" s="2" t="s">
        <v>26</v>
      </c>
      <c r="L27" s="2"/>
      <c r="M27" s="9">
        <v>5</v>
      </c>
      <c r="N27" s="2" t="s">
        <v>51</v>
      </c>
      <c r="O27" s="11">
        <v>13734076.2715873</v>
      </c>
      <c r="P27" s="11">
        <v>13121160.2</v>
      </c>
      <c r="Q27" s="11">
        <f>IFERROR(O27/P27, "")</f>
      </c>
      <c r="R27" s="16"/>
      <c r="S27" s="2"/>
      <c r="T27" s="2" t="s">
        <v>85</v>
      </c>
      <c r="U27" s="2"/>
      <c r="V27" s="13">
        <v>19060984.2715873</v>
      </c>
      <c r="W27" s="13">
        <f>(V27-O27)/V27</f>
      </c>
      <c r="X27" s="13">
        <f>(V27-Q27)/V27</f>
      </c>
      <c r="Y27" s="13">
        <f>Table1[[#This Row], [Actual GrossMargin (%)]]-Table1[[#This Row], [ProjectedGross Margin (%)]]</f>
      </c>
    </row>
    <row x14ac:dyDescent="0.25" r="28" customHeight="1" ht="23.25">
      <c r="A28" s="9">
        <v>51280</v>
      </c>
      <c r="B28" s="2"/>
      <c r="C28" s="2"/>
      <c r="D28" s="10">
        <v>45078</v>
      </c>
      <c r="E28" s="17"/>
      <c r="F28" s="4"/>
      <c r="G28" s="2"/>
      <c r="H28" s="6"/>
      <c r="I28" s="6"/>
      <c r="J28" s="5">
        <f>Table1[[#This Row], [Scope Completion]]/Table1[[#This Row], [Time Completion]]</f>
      </c>
      <c r="K28" s="2" t="s">
        <v>26</v>
      </c>
      <c r="L28" s="2"/>
      <c r="M28" s="9">
        <v>5</v>
      </c>
      <c r="N28" s="2" t="s">
        <v>27</v>
      </c>
      <c r="O28" s="9">
        <v>254400</v>
      </c>
      <c r="P28" s="9">
        <v>2450</v>
      </c>
      <c r="Q28" s="11">
        <f>IFERROR(O28/P28, "")</f>
      </c>
      <c r="R28" s="16"/>
      <c r="S28" s="2"/>
      <c r="T28" s="2" t="s">
        <v>86</v>
      </c>
      <c r="U28" s="2"/>
      <c r="V28" s="13">
        <v>1671416</v>
      </c>
      <c r="W28" s="13">
        <f>(V28-O28)/V28</f>
      </c>
      <c r="X28" s="13">
        <f>(V28-Q28)/V28</f>
      </c>
      <c r="Y28" s="13">
        <f>Table1[[#This Row], [Actual GrossMargin (%)]]-Table1[[#This Row], [ProjectedGross Margin (%)]]</f>
      </c>
    </row>
    <row x14ac:dyDescent="0.25" r="29" customHeight="1" ht="23.25">
      <c r="A29" s="9">
        <v>51268</v>
      </c>
      <c r="B29" s="2"/>
      <c r="C29" s="2"/>
      <c r="D29" s="10">
        <v>45036</v>
      </c>
      <c r="E29" s="17"/>
      <c r="F29" s="4"/>
      <c r="G29" s="2"/>
      <c r="H29" s="6"/>
      <c r="I29" s="6"/>
      <c r="J29" s="5">
        <f>Table1[[#This Row], [Scope Completion]]/Table1[[#This Row], [Time Completion]]</f>
      </c>
      <c r="K29" s="2" t="s">
        <v>26</v>
      </c>
      <c r="L29" s="2"/>
      <c r="M29" s="9">
        <v>5</v>
      </c>
      <c r="N29" s="2" t="s">
        <v>27</v>
      </c>
      <c r="O29" s="4" t="s">
        <v>52</v>
      </c>
      <c r="P29" s="4" t="s">
        <v>52</v>
      </c>
      <c r="Q29" s="4">
        <f>IFERROR(O29/P29, "")</f>
      </c>
      <c r="R29" s="16"/>
      <c r="S29" s="2"/>
      <c r="T29" s="2" t="s">
        <v>87</v>
      </c>
      <c r="U29" s="2"/>
      <c r="V29" s="14" t="s">
        <v>52</v>
      </c>
      <c r="W29" s="14">
        <f>(V29-O29)/V29</f>
      </c>
      <c r="X29" s="14">
        <f>(V29-Q29)/V29</f>
      </c>
      <c r="Y29" s="14">
        <f>Table1[[#This Row], [Actual GrossMargin (%)]]-Table1[[#This Row], [ProjectedGross Margin (%)]]</f>
      </c>
    </row>
    <row x14ac:dyDescent="0.25" r="30" customHeight="1" ht="23.25">
      <c r="A30" s="9">
        <v>51260</v>
      </c>
      <c r="B30" s="2"/>
      <c r="C30" s="2"/>
      <c r="D30" s="17"/>
      <c r="E30" s="17"/>
      <c r="F30" s="4"/>
      <c r="G30" s="2"/>
      <c r="H30" s="6"/>
      <c r="I30" s="6"/>
      <c r="J30" s="5">
        <f>Table1[[#This Row], [Scope Completion]]/Table1[[#This Row], [Time Completion]]</f>
      </c>
      <c r="K30" s="2" t="s">
        <v>26</v>
      </c>
      <c r="L30" s="2"/>
      <c r="M30" s="9">
        <v>5</v>
      </c>
      <c r="N30" s="2" t="s">
        <v>27</v>
      </c>
      <c r="O30" s="9">
        <v>41400</v>
      </c>
      <c r="P30" s="9">
        <v>0</v>
      </c>
      <c r="Q30" s="4">
        <f>IFERROR(O30/P30, "")</f>
      </c>
      <c r="R30" s="16"/>
      <c r="S30" s="2"/>
      <c r="T30" s="2" t="s">
        <v>88</v>
      </c>
      <c r="U30" s="2"/>
      <c r="V30" s="13">
        <v>480000</v>
      </c>
      <c r="W30" s="13">
        <f>(V30-O30)/V30</f>
      </c>
      <c r="X30" s="14">
        <f>(V30-Q30)/V30</f>
      </c>
      <c r="Y30" s="14">
        <f>Table1[[#This Row], [Actual GrossMargin (%)]]-Table1[[#This Row], [ProjectedGross Margin (%)]]</f>
      </c>
    </row>
    <row x14ac:dyDescent="0.25" r="31" customHeight="1" ht="23.25">
      <c r="A31" s="9">
        <v>51212</v>
      </c>
      <c r="B31" s="2"/>
      <c r="C31" s="2"/>
      <c r="D31" s="10">
        <v>44805</v>
      </c>
      <c r="E31" s="10">
        <v>45170</v>
      </c>
      <c r="F31" s="4"/>
      <c r="G31" s="2"/>
      <c r="H31" s="6"/>
      <c r="I31" s="6"/>
      <c r="J31" s="5">
        <f>Table1[[#This Row], [Scope Completion]]/Table1[[#This Row], [Time Completion]]</f>
      </c>
      <c r="K31" s="2" t="s">
        <v>26</v>
      </c>
      <c r="L31" s="2"/>
      <c r="M31" s="9">
        <v>5</v>
      </c>
      <c r="N31" s="2" t="s">
        <v>51</v>
      </c>
      <c r="O31" s="11">
        <v>151579374.4</v>
      </c>
      <c r="P31" s="11">
        <v>159265468.81</v>
      </c>
      <c r="Q31" s="11">
        <f>IFERROR(O31/P31, "")</f>
      </c>
      <c r="R31" s="16"/>
      <c r="S31" s="2"/>
      <c r="T31" s="2" t="s">
        <v>89</v>
      </c>
      <c r="U31" s="2"/>
      <c r="V31" s="13">
        <v>172124506.49</v>
      </c>
      <c r="W31" s="13">
        <f>(V31-O31)/V31</f>
      </c>
      <c r="X31" s="13">
        <f>(V31-Q31)/V31</f>
      </c>
      <c r="Y31" s="13">
        <f>Table1[[#This Row], [Actual GrossMargin (%)]]-Table1[[#This Row], [ProjectedGross Margin (%)]]</f>
      </c>
    </row>
    <row x14ac:dyDescent="0.25" r="32" customHeight="1" ht="23.25">
      <c r="A32" s="9">
        <v>51166</v>
      </c>
      <c r="B32" s="2"/>
      <c r="C32" s="2"/>
      <c r="D32" s="10">
        <v>45398</v>
      </c>
      <c r="E32" s="10">
        <v>45763</v>
      </c>
      <c r="F32" s="4"/>
      <c r="G32" s="2"/>
      <c r="H32" s="6"/>
      <c r="I32" s="6"/>
      <c r="J32" s="5">
        <f>Table1[[#This Row], [Scope Completion]]/Table1[[#This Row], [Time Completion]]</f>
      </c>
      <c r="K32" s="2" t="s">
        <v>26</v>
      </c>
      <c r="L32" s="2"/>
      <c r="M32" s="9">
        <v>5</v>
      </c>
      <c r="N32" s="2" t="s">
        <v>32</v>
      </c>
      <c r="O32" s="11">
        <v>262006557.64</v>
      </c>
      <c r="P32" s="11">
        <v>254060633.968276</v>
      </c>
      <c r="Q32" s="11">
        <f>IFERROR(O32/P32, "")</f>
      </c>
      <c r="R32" s="16"/>
      <c r="S32" s="2"/>
      <c r="T32" s="2"/>
      <c r="U32" s="2"/>
      <c r="V32" s="13">
        <v>371712426.163793</v>
      </c>
      <c r="W32" s="13">
        <f>(V32-O32)/V32</f>
      </c>
      <c r="X32" s="13">
        <f>(V32-Q32)/V32</f>
      </c>
      <c r="Y32" s="13">
        <f>Table1[[#This Row], [Actual GrossMargin (%)]]-Table1[[#This Row], [ProjectedGross Margin (%)]]</f>
      </c>
    </row>
    <row x14ac:dyDescent="0.25" r="33" customHeight="1" ht="23.25">
      <c r="A33" s="9">
        <v>51164</v>
      </c>
      <c r="B33" s="2"/>
      <c r="C33" s="2"/>
      <c r="D33" s="17"/>
      <c r="E33" s="17"/>
      <c r="F33" s="4"/>
      <c r="G33" s="2"/>
      <c r="H33" s="6"/>
      <c r="I33" s="6"/>
      <c r="J33" s="5">
        <f>Table1[[#This Row], [Scope Completion]]/Table1[[#This Row], [Time Completion]]</f>
      </c>
      <c r="K33" s="2" t="s">
        <v>26</v>
      </c>
      <c r="L33" s="2"/>
      <c r="M33" s="9">
        <v>5</v>
      </c>
      <c r="N33" s="2" t="s">
        <v>27</v>
      </c>
      <c r="O33" s="11">
        <v>3519978.91</v>
      </c>
      <c r="P33" s="11">
        <v>3153560.69</v>
      </c>
      <c r="Q33" s="11">
        <f>IFERROR(O33/P33, "")</f>
      </c>
      <c r="R33" s="16"/>
      <c r="S33" s="2"/>
      <c r="T33" s="2"/>
      <c r="U33" s="2"/>
      <c r="V33" s="13">
        <v>11091386.8</v>
      </c>
      <c r="W33" s="13">
        <f>(V33-O33)/V33</f>
      </c>
      <c r="X33" s="13">
        <f>(V33-Q33)/V33</f>
      </c>
      <c r="Y33" s="13">
        <f>Table1[[#This Row], [Actual GrossMargin (%)]]-Table1[[#This Row], [ProjectedGross Margin (%)]]</f>
      </c>
    </row>
    <row x14ac:dyDescent="0.25" r="34" customHeight="1" ht="23.25">
      <c r="A34" s="9">
        <v>51143</v>
      </c>
      <c r="B34" s="2"/>
      <c r="C34" s="2"/>
      <c r="D34" s="10">
        <v>44562</v>
      </c>
      <c r="E34" s="10">
        <v>45657</v>
      </c>
      <c r="F34" s="4"/>
      <c r="G34" s="2"/>
      <c r="H34" s="6"/>
      <c r="I34" s="6"/>
      <c r="J34" s="5">
        <f>Table1[[#This Row], [Scope Completion]]/Table1[[#This Row], [Time Completion]]</f>
      </c>
      <c r="K34" s="2" t="s">
        <v>26</v>
      </c>
      <c r="L34" s="2"/>
      <c r="M34" s="9">
        <v>5</v>
      </c>
      <c r="N34" s="2" t="s">
        <v>32</v>
      </c>
      <c r="O34" s="9">
        <v>182000</v>
      </c>
      <c r="P34" s="9">
        <v>54000</v>
      </c>
      <c r="Q34" s="11">
        <f>IFERROR(O34/P34, "")</f>
      </c>
      <c r="R34" s="16"/>
      <c r="S34" s="2"/>
      <c r="T34" s="2"/>
      <c r="U34" s="2"/>
      <c r="V34" s="13">
        <v>531668</v>
      </c>
      <c r="W34" s="13">
        <f>(V34-O34)/V34</f>
      </c>
      <c r="X34" s="13">
        <f>(V34-Q34)/V34</f>
      </c>
      <c r="Y34" s="13">
        <f>Table1[[#This Row], [Actual GrossMargin (%)]]-Table1[[#This Row], [ProjectedGross Margin (%)]]</f>
      </c>
    </row>
    <row x14ac:dyDescent="0.25" r="35" customHeight="1" ht="23.25">
      <c r="A35" s="9">
        <v>51095</v>
      </c>
      <c r="B35" s="2"/>
      <c r="C35" s="2"/>
      <c r="D35" s="10">
        <v>44448</v>
      </c>
      <c r="E35" s="10">
        <v>44813</v>
      </c>
      <c r="F35" s="4"/>
      <c r="G35" s="2"/>
      <c r="H35" s="6"/>
      <c r="I35" s="6"/>
      <c r="J35" s="5">
        <f>Table1[[#This Row], [Scope Completion]]/Table1[[#This Row], [Time Completion]]</f>
      </c>
      <c r="K35" s="2" t="s">
        <v>26</v>
      </c>
      <c r="L35" s="2"/>
      <c r="M35" s="9">
        <v>5</v>
      </c>
      <c r="N35" s="2" t="s">
        <v>32</v>
      </c>
      <c r="O35" s="11">
        <v>193170669.37</v>
      </c>
      <c r="P35" s="11">
        <v>155979250.272759</v>
      </c>
      <c r="Q35" s="11">
        <f>IFERROR(O35/P35, "")</f>
      </c>
      <c r="R35" s="16"/>
      <c r="S35" s="2"/>
      <c r="T35" s="2"/>
      <c r="U35" s="2"/>
      <c r="V35" s="13">
        <v>288237075.28</v>
      </c>
      <c r="W35" s="13">
        <f>(V35-O35)/V35</f>
      </c>
      <c r="X35" s="13">
        <f>(V35-Q35)/V35</f>
      </c>
      <c r="Y35" s="13">
        <f>Table1[[#This Row], [Actual GrossMargin (%)]]-Table1[[#This Row], [ProjectedGross Margin (%)]]</f>
      </c>
    </row>
    <row x14ac:dyDescent="0.25" r="36" customHeight="1" ht="23.25">
      <c r="A36" s="1"/>
      <c r="B36" s="2"/>
      <c r="C36" s="2"/>
      <c r="D36" s="17"/>
      <c r="E36" s="17"/>
      <c r="F36" s="18"/>
      <c r="G36" s="2"/>
      <c r="H36" s="6"/>
      <c r="I36" s="6"/>
      <c r="J36" s="6"/>
      <c r="K36" s="2"/>
      <c r="L36" s="2"/>
      <c r="M36" s="1"/>
      <c r="N36" s="2"/>
      <c r="O36" s="4"/>
      <c r="P36" s="4"/>
      <c r="Q36" s="4"/>
      <c r="R36" s="7"/>
      <c r="S36" s="2"/>
      <c r="T36" s="2"/>
      <c r="U36" s="2"/>
      <c r="V36" s="19"/>
      <c r="W36" s="19"/>
      <c r="X36" s="19"/>
      <c r="Y36" s="19"/>
    </row>
    <row x14ac:dyDescent="0.25" r="37" customHeight="1" ht="23.25">
      <c r="A37" s="1"/>
      <c r="B37" s="2"/>
      <c r="C37" s="2"/>
      <c r="D37" s="17"/>
      <c r="E37" s="17"/>
      <c r="F37" s="18"/>
      <c r="G37" s="2"/>
      <c r="H37" s="6"/>
      <c r="I37" s="6"/>
      <c r="J37" s="6"/>
      <c r="K37" s="2"/>
      <c r="L37" s="2"/>
      <c r="M37" s="1"/>
      <c r="N37" s="2"/>
      <c r="O37" s="4"/>
      <c r="P37" s="4"/>
      <c r="Q37" s="4"/>
      <c r="R37" s="7"/>
      <c r="S37" s="2"/>
      <c r="T37" s="2"/>
      <c r="U37" s="2"/>
      <c r="V37" s="19"/>
      <c r="W37" s="19"/>
      <c r="X37" s="19"/>
      <c r="Y37" s="19"/>
    </row>
    <row x14ac:dyDescent="0.25" r="38" customHeight="1" ht="23.25">
      <c r="A38" s="1"/>
      <c r="B38" s="2"/>
      <c r="C38" s="2"/>
      <c r="D38" s="17"/>
      <c r="E38" s="17"/>
      <c r="F38" s="18"/>
      <c r="G38" s="2"/>
      <c r="H38" s="6"/>
      <c r="I38" s="6"/>
      <c r="J38" s="6"/>
      <c r="K38" s="2"/>
      <c r="L38" s="2"/>
      <c r="M38" s="1"/>
      <c r="N38" s="2"/>
      <c r="O38" s="4"/>
      <c r="P38" s="4"/>
      <c r="Q38" s="4"/>
      <c r="R38" s="7"/>
      <c r="S38" s="2"/>
      <c r="T38" s="2"/>
      <c r="U38" s="2"/>
      <c r="V38" s="19"/>
      <c r="W38" s="19"/>
      <c r="X38" s="19"/>
      <c r="Y38" s="19"/>
    </row>
    <row x14ac:dyDescent="0.25" r="39" customHeight="1" ht="23.25">
      <c r="A39" s="1"/>
      <c r="B39" s="2"/>
      <c r="C39" s="2"/>
      <c r="D39" s="17"/>
      <c r="E39" s="17"/>
      <c r="F39" s="18"/>
      <c r="G39" s="2"/>
      <c r="H39" s="6"/>
      <c r="I39" s="6"/>
      <c r="J39" s="6"/>
      <c r="K39" s="2"/>
      <c r="L39" s="2"/>
      <c r="M39" s="1"/>
      <c r="N39" s="2"/>
      <c r="O39" s="4"/>
      <c r="P39" s="4"/>
      <c r="Q39" s="4"/>
      <c r="R39" s="7"/>
      <c r="S39" s="2"/>
      <c r="T39" s="2"/>
      <c r="U39" s="2"/>
      <c r="V39" s="19"/>
      <c r="W39" s="19"/>
      <c r="X39" s="19"/>
      <c r="Y39" s="19"/>
    </row>
    <row x14ac:dyDescent="0.25" r="40" customHeight="1" ht="23.25">
      <c r="A40" s="1"/>
      <c r="B40" s="2"/>
      <c r="C40" s="2"/>
      <c r="D40" s="17"/>
      <c r="E40" s="17"/>
      <c r="F40" s="18"/>
      <c r="G40" s="2"/>
      <c r="H40" s="6"/>
      <c r="I40" s="6"/>
      <c r="J40" s="6"/>
      <c r="K40" s="2"/>
      <c r="L40" s="2"/>
      <c r="M40" s="1"/>
      <c r="N40" s="2"/>
      <c r="O40" s="4"/>
      <c r="P40" s="4"/>
      <c r="Q40" s="4"/>
      <c r="R40" s="7"/>
      <c r="S40" s="2"/>
      <c r="T40" s="2"/>
      <c r="U40" s="2"/>
      <c r="V40" s="19"/>
      <c r="W40" s="19"/>
      <c r="X40" s="19"/>
      <c r="Y40" s="19"/>
    </row>
    <row x14ac:dyDescent="0.25" r="41" customHeight="1" ht="23.25">
      <c r="A41" s="1"/>
      <c r="B41" s="2"/>
      <c r="C41" s="2"/>
      <c r="D41" s="17"/>
      <c r="E41" s="17"/>
      <c r="F41" s="18"/>
      <c r="G41" s="2"/>
      <c r="H41" s="6"/>
      <c r="I41" s="6"/>
      <c r="J41" s="6"/>
      <c r="K41" s="2"/>
      <c r="L41" s="2"/>
      <c r="M41" s="1"/>
      <c r="N41" s="2"/>
      <c r="O41" s="4"/>
      <c r="P41" s="4"/>
      <c r="Q41" s="4"/>
      <c r="R41" s="7"/>
      <c r="S41" s="2"/>
      <c r="T41" s="2"/>
      <c r="U41" s="2"/>
      <c r="V41" s="19"/>
      <c r="W41" s="19"/>
      <c r="X41" s="19"/>
      <c r="Y41" s="19"/>
    </row>
    <row x14ac:dyDescent="0.25" r="42" customHeight="1" ht="23.25">
      <c r="A42" s="1"/>
      <c r="B42" s="2"/>
      <c r="C42" s="2"/>
      <c r="D42" s="17"/>
      <c r="E42" s="17"/>
      <c r="F42" s="18"/>
      <c r="G42" s="2"/>
      <c r="H42" s="6"/>
      <c r="I42" s="6"/>
      <c r="J42" s="6"/>
      <c r="K42" s="2"/>
      <c r="L42" s="2"/>
      <c r="M42" s="1"/>
      <c r="N42" s="2"/>
      <c r="O42" s="4"/>
      <c r="P42" s="4"/>
      <c r="Q42" s="4"/>
      <c r="R42" s="7"/>
      <c r="S42" s="2"/>
      <c r="T42" s="2"/>
      <c r="U42" s="2"/>
      <c r="V42" s="19"/>
      <c r="W42" s="19"/>
      <c r="X42" s="19"/>
      <c r="Y42" s="19"/>
    </row>
    <row x14ac:dyDescent="0.25" r="43" customHeight="1" ht="23.25">
      <c r="A43" s="1"/>
      <c r="B43" s="2"/>
      <c r="C43" s="2"/>
      <c r="D43" s="17"/>
      <c r="E43" s="17"/>
      <c r="F43" s="18"/>
      <c r="G43" s="2"/>
      <c r="H43" s="6"/>
      <c r="I43" s="6"/>
      <c r="J43" s="6"/>
      <c r="K43" s="2"/>
      <c r="L43" s="2"/>
      <c r="M43" s="1"/>
      <c r="N43" s="2"/>
      <c r="O43" s="4"/>
      <c r="P43" s="4"/>
      <c r="Q43" s="4"/>
      <c r="R43" s="7"/>
      <c r="S43" s="2"/>
      <c r="T43" s="2"/>
      <c r="U43" s="2"/>
      <c r="V43" s="19"/>
      <c r="W43" s="19"/>
      <c r="X43" s="19"/>
      <c r="Y43" s="19"/>
    </row>
    <row x14ac:dyDescent="0.25" r="44" customHeight="1" ht="23.25">
      <c r="A44" s="1"/>
      <c r="B44" s="2"/>
      <c r="C44" s="2"/>
      <c r="D44" s="17"/>
      <c r="E44" s="17"/>
      <c r="F44" s="18"/>
      <c r="G44" s="2"/>
      <c r="H44" s="6"/>
      <c r="I44" s="6"/>
      <c r="J44" s="6"/>
      <c r="K44" s="2"/>
      <c r="L44" s="2"/>
      <c r="M44" s="1"/>
      <c r="N44" s="2"/>
      <c r="O44" s="4"/>
      <c r="P44" s="4"/>
      <c r="Q44" s="4"/>
      <c r="R44" s="7"/>
      <c r="S44" s="2"/>
      <c r="T44" s="2"/>
      <c r="U44" s="2"/>
      <c r="V44" s="19"/>
      <c r="W44" s="19"/>
      <c r="X44" s="19"/>
      <c r="Y44" s="19"/>
    </row>
    <row x14ac:dyDescent="0.25" r="45" customHeight="1" ht="23.25">
      <c r="A45" s="1"/>
      <c r="B45" s="2"/>
      <c r="C45" s="2"/>
      <c r="D45" s="17"/>
      <c r="E45" s="17"/>
      <c r="F45" s="18"/>
      <c r="G45" s="2"/>
      <c r="H45" s="6"/>
      <c r="I45" s="6"/>
      <c r="J45" s="6"/>
      <c r="K45" s="2"/>
      <c r="L45" s="2"/>
      <c r="M45" s="1"/>
      <c r="N45" s="2"/>
      <c r="O45" s="4"/>
      <c r="P45" s="4"/>
      <c r="Q45" s="4"/>
      <c r="R45" s="7"/>
      <c r="S45" s="2"/>
      <c r="T45" s="2"/>
      <c r="U45" s="2"/>
      <c r="V45" s="19"/>
      <c r="W45" s="19"/>
      <c r="X45" s="19"/>
      <c r="Y45" s="19"/>
    </row>
    <row x14ac:dyDescent="0.25" r="46" customHeight="1" ht="23.25">
      <c r="A46" s="1"/>
      <c r="B46" s="2"/>
      <c r="C46" s="2"/>
      <c r="D46" s="17"/>
      <c r="E46" s="17"/>
      <c r="F46" s="18"/>
      <c r="G46" s="2"/>
      <c r="H46" s="6"/>
      <c r="I46" s="6"/>
      <c r="J46" s="6"/>
      <c r="K46" s="2"/>
      <c r="L46" s="2"/>
      <c r="M46" s="1"/>
      <c r="N46" s="2"/>
      <c r="O46" s="4"/>
      <c r="P46" s="4"/>
      <c r="Q46" s="4"/>
      <c r="R46" s="7"/>
      <c r="S46" s="2"/>
      <c r="T46" s="2"/>
      <c r="U46" s="2"/>
      <c r="V46" s="19"/>
      <c r="W46" s="19"/>
      <c r="X46" s="19"/>
      <c r="Y46" s="19"/>
    </row>
    <row x14ac:dyDescent="0.25" r="47" customHeight="1" ht="23.25">
      <c r="A47" s="1"/>
      <c r="B47" s="2"/>
      <c r="C47" s="2"/>
      <c r="D47" s="17"/>
      <c r="E47" s="17"/>
      <c r="F47" s="18"/>
      <c r="G47" s="2"/>
      <c r="H47" s="6"/>
      <c r="I47" s="6"/>
      <c r="J47" s="6"/>
      <c r="K47" s="2"/>
      <c r="L47" s="2"/>
      <c r="M47" s="1"/>
      <c r="N47" s="2"/>
      <c r="O47" s="4"/>
      <c r="P47" s="4"/>
      <c r="Q47" s="4"/>
      <c r="R47" s="7"/>
      <c r="S47" s="2"/>
      <c r="T47" s="2"/>
      <c r="U47" s="2"/>
      <c r="V47" s="19"/>
      <c r="W47" s="19"/>
      <c r="X47" s="19"/>
      <c r="Y47" s="19"/>
    </row>
    <row x14ac:dyDescent="0.25" r="48" customHeight="1" ht="23.25">
      <c r="A48" s="1"/>
      <c r="B48" s="2"/>
      <c r="C48" s="2"/>
      <c r="D48" s="17"/>
      <c r="E48" s="17"/>
      <c r="F48" s="18"/>
      <c r="G48" s="2"/>
      <c r="H48" s="6"/>
      <c r="I48" s="6"/>
      <c r="J48" s="6"/>
      <c r="K48" s="2"/>
      <c r="L48" s="2"/>
      <c r="M48" s="1"/>
      <c r="N48" s="2"/>
      <c r="O48" s="4"/>
      <c r="P48" s="4"/>
      <c r="Q48" s="4"/>
      <c r="R48" s="7"/>
      <c r="S48" s="2"/>
      <c r="T48" s="2"/>
      <c r="U48" s="2"/>
      <c r="V48" s="19"/>
      <c r="W48" s="19"/>
      <c r="X48" s="19"/>
      <c r="Y48" s="19"/>
    </row>
    <row x14ac:dyDescent="0.25" r="49" customHeight="1" ht="23.25">
      <c r="A49" s="1"/>
      <c r="B49" s="2"/>
      <c r="C49" s="2"/>
      <c r="D49" s="17"/>
      <c r="E49" s="17"/>
      <c r="F49" s="18"/>
      <c r="G49" s="2"/>
      <c r="H49" s="6"/>
      <c r="I49" s="6"/>
      <c r="J49" s="6"/>
      <c r="K49" s="2"/>
      <c r="L49" s="2"/>
      <c r="M49" s="1"/>
      <c r="N49" s="2"/>
      <c r="O49" s="4"/>
      <c r="P49" s="4"/>
      <c r="Q49" s="4"/>
      <c r="R49" s="7"/>
      <c r="S49" s="2"/>
      <c r="T49" s="2"/>
      <c r="U49" s="2"/>
      <c r="V49" s="19"/>
      <c r="W49" s="19"/>
      <c r="X49" s="19"/>
      <c r="Y49" s="19"/>
    </row>
    <row x14ac:dyDescent="0.25" r="50" customHeight="1" ht="23.25">
      <c r="A50" s="1"/>
      <c r="B50" s="2"/>
      <c r="C50" s="2"/>
      <c r="D50" s="17"/>
      <c r="E50" s="17"/>
      <c r="F50" s="18"/>
      <c r="G50" s="2"/>
      <c r="H50" s="6"/>
      <c r="I50" s="6"/>
      <c r="J50" s="6"/>
      <c r="K50" s="2"/>
      <c r="L50" s="2"/>
      <c r="M50" s="1"/>
      <c r="N50" s="2"/>
      <c r="O50" s="4"/>
      <c r="P50" s="4"/>
      <c r="Q50" s="4"/>
      <c r="R50" s="7"/>
      <c r="S50" s="2"/>
      <c r="T50" s="2"/>
      <c r="U50" s="2"/>
      <c r="V50" s="19"/>
      <c r="W50" s="19"/>
      <c r="X50" s="19"/>
      <c r="Y50" s="19"/>
    </row>
    <row x14ac:dyDescent="0.25" r="51" customHeight="1" ht="23.25">
      <c r="A51" s="1"/>
      <c r="B51" s="2"/>
      <c r="C51" s="2"/>
      <c r="D51" s="17"/>
      <c r="E51" s="17"/>
      <c r="F51" s="18"/>
      <c r="G51" s="2"/>
      <c r="H51" s="6"/>
      <c r="I51" s="6"/>
      <c r="J51" s="6"/>
      <c r="K51" s="2"/>
      <c r="L51" s="2"/>
      <c r="M51" s="1"/>
      <c r="N51" s="2"/>
      <c r="O51" s="4"/>
      <c r="P51" s="4"/>
      <c r="Q51" s="4"/>
      <c r="R51" s="7"/>
      <c r="S51" s="2"/>
      <c r="T51" s="2"/>
      <c r="U51" s="2"/>
      <c r="V51" s="19"/>
      <c r="W51" s="19"/>
      <c r="X51" s="19"/>
      <c r="Y51" s="19"/>
    </row>
    <row x14ac:dyDescent="0.25" r="52" customHeight="1" ht="23.25">
      <c r="A52" s="1"/>
      <c r="B52" s="2"/>
      <c r="C52" s="2"/>
      <c r="D52" s="17"/>
      <c r="E52" s="17"/>
      <c r="F52" s="18"/>
      <c r="G52" s="2"/>
      <c r="H52" s="6"/>
      <c r="I52" s="6"/>
      <c r="J52" s="6"/>
      <c r="K52" s="2"/>
      <c r="L52" s="2"/>
      <c r="M52" s="1"/>
      <c r="N52" s="2"/>
      <c r="O52" s="4"/>
      <c r="P52" s="4"/>
      <c r="Q52" s="4"/>
      <c r="R52" s="7"/>
      <c r="S52" s="2"/>
      <c r="T52" s="2"/>
      <c r="U52" s="2"/>
      <c r="V52" s="19"/>
      <c r="W52" s="19"/>
      <c r="X52" s="19"/>
      <c r="Y52" s="19"/>
    </row>
    <row x14ac:dyDescent="0.25" r="53" customHeight="1" ht="23.25">
      <c r="A53" s="1"/>
      <c r="B53" s="2"/>
      <c r="C53" s="2"/>
      <c r="D53" s="17"/>
      <c r="E53" s="17"/>
      <c r="F53" s="18"/>
      <c r="G53" s="2"/>
      <c r="H53" s="6"/>
      <c r="I53" s="6"/>
      <c r="J53" s="6"/>
      <c r="K53" s="2"/>
      <c r="L53" s="2"/>
      <c r="M53" s="1"/>
      <c r="N53" s="2"/>
      <c r="O53" s="4"/>
      <c r="P53" s="4"/>
      <c r="Q53" s="4"/>
      <c r="R53" s="7"/>
      <c r="S53" s="2"/>
      <c r="T53" s="2"/>
      <c r="U53" s="2"/>
      <c r="V53" s="19"/>
      <c r="W53" s="19"/>
      <c r="X53" s="19"/>
      <c r="Y53" s="19"/>
    </row>
    <row x14ac:dyDescent="0.25" r="54" customHeight="1" ht="23.25">
      <c r="A54" s="1"/>
      <c r="B54" s="2"/>
      <c r="C54" s="2"/>
      <c r="D54" s="17"/>
      <c r="E54" s="17"/>
      <c r="F54" s="18"/>
      <c r="G54" s="2"/>
      <c r="H54" s="6"/>
      <c r="I54" s="6"/>
      <c r="J54" s="6"/>
      <c r="K54" s="2"/>
      <c r="L54" s="2"/>
      <c r="M54" s="1"/>
      <c r="N54" s="2"/>
      <c r="O54" s="4"/>
      <c r="P54" s="4"/>
      <c r="Q54" s="4"/>
      <c r="R54" s="7"/>
      <c r="S54" s="2"/>
      <c r="T54" s="2"/>
      <c r="U54" s="2"/>
      <c r="V54" s="19"/>
      <c r="W54" s="19"/>
      <c r="X54" s="19"/>
      <c r="Y54" s="19"/>
    </row>
    <row x14ac:dyDescent="0.25" r="55" customHeight="1" ht="23.25">
      <c r="A55" s="1"/>
      <c r="B55" s="2"/>
      <c r="C55" s="2"/>
      <c r="D55" s="17"/>
      <c r="E55" s="17"/>
      <c r="F55" s="18"/>
      <c r="G55" s="2"/>
      <c r="H55" s="6"/>
      <c r="I55" s="6"/>
      <c r="J55" s="6"/>
      <c r="K55" s="2"/>
      <c r="L55" s="2"/>
      <c r="M55" s="1"/>
      <c r="N55" s="2"/>
      <c r="O55" s="4"/>
      <c r="P55" s="4"/>
      <c r="Q55" s="4"/>
      <c r="R55" s="7"/>
      <c r="S55" s="2"/>
      <c r="T55" s="2"/>
      <c r="U55" s="2"/>
      <c r="V55" s="19"/>
      <c r="W55" s="19"/>
      <c r="X55" s="19"/>
      <c r="Y55" s="19"/>
    </row>
    <row x14ac:dyDescent="0.25" r="56" customHeight="1" ht="23.25">
      <c r="A56" s="1"/>
      <c r="B56" s="2"/>
      <c r="C56" s="2"/>
      <c r="D56" s="17"/>
      <c r="E56" s="17"/>
      <c r="F56" s="18"/>
      <c r="G56" s="2"/>
      <c r="H56" s="6"/>
      <c r="I56" s="6"/>
      <c r="J56" s="6"/>
      <c r="K56" s="2"/>
      <c r="L56" s="2"/>
      <c r="M56" s="1"/>
      <c r="N56" s="2"/>
      <c r="O56" s="4"/>
      <c r="P56" s="4"/>
      <c r="Q56" s="4"/>
      <c r="R56" s="7"/>
      <c r="S56" s="2"/>
      <c r="T56" s="2"/>
      <c r="U56" s="2"/>
      <c r="V56" s="19"/>
      <c r="W56" s="19"/>
      <c r="X56" s="19"/>
      <c r="Y56" s="19"/>
    </row>
    <row x14ac:dyDescent="0.25" r="57" customHeight="1" ht="23.25">
      <c r="A57" s="1"/>
      <c r="B57" s="2"/>
      <c r="C57" s="2"/>
      <c r="D57" s="17"/>
      <c r="E57" s="17"/>
      <c r="F57" s="18"/>
      <c r="G57" s="2"/>
      <c r="H57" s="6"/>
      <c r="I57" s="6"/>
      <c r="J57" s="6"/>
      <c r="K57" s="2"/>
      <c r="L57" s="2"/>
      <c r="M57" s="1"/>
      <c r="N57" s="2"/>
      <c r="O57" s="4"/>
      <c r="P57" s="4"/>
      <c r="Q57" s="4"/>
      <c r="R57" s="7"/>
      <c r="S57" s="2"/>
      <c r="T57" s="2"/>
      <c r="U57" s="2"/>
      <c r="V57" s="19"/>
      <c r="W57" s="19"/>
      <c r="X57" s="19"/>
      <c r="Y57" s="19"/>
    </row>
    <row x14ac:dyDescent="0.25" r="58" customHeight="1" ht="23.25">
      <c r="A58" s="1"/>
      <c r="B58" s="2"/>
      <c r="C58" s="2"/>
      <c r="D58" s="17"/>
      <c r="E58" s="17"/>
      <c r="F58" s="18"/>
      <c r="G58" s="2"/>
      <c r="H58" s="6"/>
      <c r="I58" s="6"/>
      <c r="J58" s="6"/>
      <c r="K58" s="2"/>
      <c r="L58" s="2"/>
      <c r="M58" s="1"/>
      <c r="N58" s="2"/>
      <c r="O58" s="4"/>
      <c r="P58" s="4"/>
      <c r="Q58" s="4"/>
      <c r="R58" s="7"/>
      <c r="S58" s="2"/>
      <c r="T58" s="2"/>
      <c r="U58" s="2"/>
      <c r="V58" s="19"/>
      <c r="W58" s="19"/>
      <c r="X58" s="19"/>
      <c r="Y58" s="19"/>
    </row>
    <row x14ac:dyDescent="0.25" r="59" customHeight="1" ht="23.25">
      <c r="A59" s="1"/>
      <c r="B59" s="2"/>
      <c r="C59" s="2"/>
      <c r="D59" s="17"/>
      <c r="E59" s="17"/>
      <c r="F59" s="18"/>
      <c r="G59" s="2"/>
      <c r="H59" s="6"/>
      <c r="I59" s="6"/>
      <c r="J59" s="6"/>
      <c r="K59" s="2"/>
      <c r="L59" s="2"/>
      <c r="M59" s="1"/>
      <c r="N59" s="2"/>
      <c r="O59" s="4"/>
      <c r="P59" s="4"/>
      <c r="Q59" s="4"/>
      <c r="R59" s="7"/>
      <c r="S59" s="2"/>
      <c r="T59" s="2"/>
      <c r="U59" s="2"/>
      <c r="V59" s="19"/>
      <c r="W59" s="19"/>
      <c r="X59" s="19"/>
      <c r="Y59" s="19"/>
    </row>
    <row x14ac:dyDescent="0.25" r="60" customHeight="1" ht="23.25">
      <c r="A60" s="1"/>
      <c r="B60" s="2"/>
      <c r="C60" s="2"/>
      <c r="D60" s="17"/>
      <c r="E60" s="17"/>
      <c r="F60" s="18"/>
      <c r="G60" s="2"/>
      <c r="H60" s="6"/>
      <c r="I60" s="6"/>
      <c r="J60" s="6"/>
      <c r="K60" s="2"/>
      <c r="L60" s="2"/>
      <c r="M60" s="1"/>
      <c r="N60" s="2"/>
      <c r="O60" s="4"/>
      <c r="P60" s="4"/>
      <c r="Q60" s="4"/>
      <c r="R60" s="7"/>
      <c r="S60" s="2"/>
      <c r="T60" s="2"/>
      <c r="U60" s="2"/>
      <c r="V60" s="19"/>
      <c r="W60" s="19"/>
      <c r="X60" s="19"/>
      <c r="Y60" s="19"/>
    </row>
    <row x14ac:dyDescent="0.25" r="61" customHeight="1" ht="23.25">
      <c r="A61" s="1"/>
      <c r="B61" s="2"/>
      <c r="C61" s="2"/>
      <c r="D61" s="17"/>
      <c r="E61" s="17"/>
      <c r="F61" s="18"/>
      <c r="G61" s="2"/>
      <c r="H61" s="6"/>
      <c r="I61" s="6"/>
      <c r="J61" s="6"/>
      <c r="K61" s="2"/>
      <c r="L61" s="2"/>
      <c r="M61" s="1"/>
      <c r="N61" s="2"/>
      <c r="O61" s="4"/>
      <c r="P61" s="4"/>
      <c r="Q61" s="4"/>
      <c r="R61" s="7"/>
      <c r="S61" s="2"/>
      <c r="T61" s="2"/>
      <c r="U61" s="2"/>
      <c r="V61" s="19"/>
      <c r="W61" s="19"/>
      <c r="X61" s="19"/>
      <c r="Y61" s="19"/>
    </row>
    <row x14ac:dyDescent="0.25" r="62" customHeight="1" ht="23.25">
      <c r="A62" s="1"/>
      <c r="B62" s="2"/>
      <c r="C62" s="2"/>
      <c r="D62" s="17"/>
      <c r="E62" s="17"/>
      <c r="F62" s="18"/>
      <c r="G62" s="2"/>
      <c r="H62" s="6"/>
      <c r="I62" s="6"/>
      <c r="J62" s="6"/>
      <c r="K62" s="2"/>
      <c r="L62" s="2"/>
      <c r="M62" s="1"/>
      <c r="N62" s="2"/>
      <c r="O62" s="4"/>
      <c r="P62" s="4"/>
      <c r="Q62" s="4"/>
      <c r="R62" s="7"/>
      <c r="S62" s="2"/>
      <c r="T62" s="2"/>
      <c r="U62" s="2"/>
      <c r="V62" s="19"/>
      <c r="W62" s="19"/>
      <c r="X62" s="19"/>
      <c r="Y62" s="19"/>
    </row>
    <row x14ac:dyDescent="0.25" r="63" customHeight="1" ht="23.25">
      <c r="A63" s="1"/>
      <c r="B63" s="2"/>
      <c r="C63" s="2"/>
      <c r="D63" s="17"/>
      <c r="E63" s="17"/>
      <c r="F63" s="18"/>
      <c r="G63" s="2"/>
      <c r="H63" s="6"/>
      <c r="I63" s="6"/>
      <c r="J63" s="6"/>
      <c r="K63" s="2"/>
      <c r="L63" s="2"/>
      <c r="M63" s="1"/>
      <c r="N63" s="2"/>
      <c r="O63" s="4"/>
      <c r="P63" s="4"/>
      <c r="Q63" s="4"/>
      <c r="R63" s="7"/>
      <c r="S63" s="2"/>
      <c r="T63" s="2"/>
      <c r="U63" s="2"/>
      <c r="V63" s="19"/>
      <c r="W63" s="19"/>
      <c r="X63" s="19"/>
      <c r="Y63" s="19"/>
    </row>
    <row x14ac:dyDescent="0.25" r="64" customHeight="1" ht="23.25">
      <c r="A64" s="1"/>
      <c r="B64" s="2"/>
      <c r="C64" s="2"/>
      <c r="D64" s="17"/>
      <c r="E64" s="17"/>
      <c r="F64" s="18"/>
      <c r="G64" s="2"/>
      <c r="H64" s="6"/>
      <c r="I64" s="6"/>
      <c r="J64" s="6"/>
      <c r="K64" s="2"/>
      <c r="L64" s="2"/>
      <c r="M64" s="1"/>
      <c r="N64" s="2"/>
      <c r="O64" s="4"/>
      <c r="P64" s="4"/>
      <c r="Q64" s="4"/>
      <c r="R64" s="7"/>
      <c r="S64" s="2"/>
      <c r="T64" s="2"/>
      <c r="U64" s="2"/>
      <c r="V64" s="19"/>
      <c r="W64" s="19"/>
      <c r="X64" s="19"/>
      <c r="Y64" s="19"/>
    </row>
    <row x14ac:dyDescent="0.25" r="65" customHeight="1" ht="23.25">
      <c r="A65" s="1"/>
      <c r="B65" s="2"/>
      <c r="C65" s="2"/>
      <c r="D65" s="17"/>
      <c r="E65" s="17"/>
      <c r="F65" s="18"/>
      <c r="G65" s="2"/>
      <c r="H65" s="6"/>
      <c r="I65" s="6"/>
      <c r="J65" s="6"/>
      <c r="K65" s="2"/>
      <c r="L65" s="2"/>
      <c r="M65" s="1"/>
      <c r="N65" s="2"/>
      <c r="O65" s="4"/>
      <c r="P65" s="4"/>
      <c r="Q65" s="4"/>
      <c r="R65" s="7"/>
      <c r="S65" s="2"/>
      <c r="T65" s="2"/>
      <c r="U65" s="2"/>
      <c r="V65" s="19"/>
      <c r="W65" s="19"/>
      <c r="X65" s="19"/>
      <c r="Y65" s="19"/>
    </row>
    <row x14ac:dyDescent="0.25" r="66" customHeight="1" ht="23.25">
      <c r="A66" s="1"/>
      <c r="B66" s="2"/>
      <c r="C66" s="2"/>
      <c r="D66" s="17"/>
      <c r="E66" s="17"/>
      <c r="F66" s="18"/>
      <c r="G66" s="2"/>
      <c r="H66" s="6"/>
      <c r="I66" s="6"/>
      <c r="J66" s="6"/>
      <c r="K66" s="2"/>
      <c r="L66" s="2"/>
      <c r="M66" s="1"/>
      <c r="N66" s="2"/>
      <c r="O66" s="4"/>
      <c r="P66" s="4"/>
      <c r="Q66" s="4"/>
      <c r="R66" s="7"/>
      <c r="S66" s="2"/>
      <c r="T66" s="2"/>
      <c r="U66" s="2"/>
      <c r="V66" s="19"/>
      <c r="W66" s="19"/>
      <c r="X66" s="19"/>
      <c r="Y66" s="19"/>
    </row>
    <row x14ac:dyDescent="0.25" r="67" customHeight="1" ht="23.25">
      <c r="A67" s="1"/>
      <c r="B67" s="2"/>
      <c r="C67" s="2"/>
      <c r="D67" s="17"/>
      <c r="E67" s="17"/>
      <c r="F67" s="18"/>
      <c r="G67" s="2"/>
      <c r="H67" s="6"/>
      <c r="I67" s="6"/>
      <c r="J67" s="6"/>
      <c r="K67" s="2"/>
      <c r="L67" s="2"/>
      <c r="M67" s="1"/>
      <c r="N67" s="2"/>
      <c r="O67" s="4"/>
      <c r="P67" s="4"/>
      <c r="Q67" s="4"/>
      <c r="R67" s="7"/>
      <c r="S67" s="2"/>
      <c r="T67" s="2"/>
      <c r="U67" s="2"/>
      <c r="V67" s="19"/>
      <c r="W67" s="19"/>
      <c r="X67" s="19"/>
      <c r="Y67" s="19"/>
    </row>
    <row x14ac:dyDescent="0.25" r="68" customHeight="1" ht="23.25">
      <c r="A68" s="1"/>
      <c r="B68" s="2"/>
      <c r="C68" s="2"/>
      <c r="D68" s="17"/>
      <c r="E68" s="17"/>
      <c r="F68" s="18"/>
      <c r="G68" s="2"/>
      <c r="H68" s="6"/>
      <c r="I68" s="6"/>
      <c r="J68" s="6"/>
      <c r="K68" s="2"/>
      <c r="L68" s="2"/>
      <c r="M68" s="1"/>
      <c r="N68" s="2"/>
      <c r="O68" s="4"/>
      <c r="P68" s="4"/>
      <c r="Q68" s="4"/>
      <c r="R68" s="7"/>
      <c r="S68" s="2"/>
      <c r="T68" s="2"/>
      <c r="U68" s="2"/>
      <c r="V68" s="19"/>
      <c r="W68" s="19"/>
      <c r="X68" s="19"/>
      <c r="Y68" s="19"/>
    </row>
    <row x14ac:dyDescent="0.25" r="69" customHeight="1" ht="23.25">
      <c r="A69" s="1"/>
      <c r="B69" s="2"/>
      <c r="C69" s="2"/>
      <c r="D69" s="17"/>
      <c r="E69" s="17"/>
      <c r="F69" s="18"/>
      <c r="G69" s="2"/>
      <c r="H69" s="6"/>
      <c r="I69" s="6"/>
      <c r="J69" s="6"/>
      <c r="K69" s="2"/>
      <c r="L69" s="2"/>
      <c r="M69" s="1"/>
      <c r="N69" s="2"/>
      <c r="O69" s="4"/>
      <c r="P69" s="4"/>
      <c r="Q69" s="4"/>
      <c r="R69" s="7"/>
      <c r="S69" s="2"/>
      <c r="T69" s="2"/>
      <c r="U69" s="2"/>
      <c r="V69" s="19"/>
      <c r="W69" s="19"/>
      <c r="X69" s="19"/>
      <c r="Y69" s="19"/>
    </row>
    <row x14ac:dyDescent="0.25" r="70" customHeight="1" ht="23.25">
      <c r="A70" s="1"/>
      <c r="B70" s="2"/>
      <c r="C70" s="2"/>
      <c r="D70" s="17"/>
      <c r="E70" s="17"/>
      <c r="F70" s="18"/>
      <c r="G70" s="2"/>
      <c r="H70" s="6"/>
      <c r="I70" s="6"/>
      <c r="J70" s="6"/>
      <c r="K70" s="2"/>
      <c r="L70" s="2"/>
      <c r="M70" s="1"/>
      <c r="N70" s="2"/>
      <c r="O70" s="4"/>
      <c r="P70" s="4"/>
      <c r="Q70" s="4"/>
      <c r="R70" s="7"/>
      <c r="S70" s="2"/>
      <c r="T70" s="2"/>
      <c r="U70" s="2"/>
      <c r="V70" s="19"/>
      <c r="W70" s="19"/>
      <c r="X70" s="19"/>
      <c r="Y70" s="19"/>
    </row>
    <row x14ac:dyDescent="0.25" r="71" customHeight="1" ht="23.25">
      <c r="A71" s="1"/>
      <c r="B71" s="2"/>
      <c r="C71" s="2"/>
      <c r="D71" s="17"/>
      <c r="E71" s="17"/>
      <c r="F71" s="18"/>
      <c r="G71" s="2"/>
      <c r="H71" s="6"/>
      <c r="I71" s="6"/>
      <c r="J71" s="6"/>
      <c r="K71" s="2"/>
      <c r="L71" s="2"/>
      <c r="M71" s="1"/>
      <c r="N71" s="2"/>
      <c r="O71" s="4"/>
      <c r="P71" s="4"/>
      <c r="Q71" s="4"/>
      <c r="R71" s="7"/>
      <c r="S71" s="2"/>
      <c r="T71" s="2"/>
      <c r="U71" s="2"/>
      <c r="V71" s="19"/>
      <c r="W71" s="19"/>
      <c r="X71" s="19"/>
      <c r="Y71" s="19"/>
    </row>
    <row x14ac:dyDescent="0.25" r="72" customHeight="1" ht="23.25">
      <c r="A72" s="1"/>
      <c r="B72" s="2"/>
      <c r="C72" s="2"/>
      <c r="D72" s="17"/>
      <c r="E72" s="17"/>
      <c r="F72" s="18"/>
      <c r="G72" s="2"/>
      <c r="H72" s="6"/>
      <c r="I72" s="6"/>
      <c r="J72" s="6"/>
      <c r="K72" s="2"/>
      <c r="L72" s="2"/>
      <c r="M72" s="1"/>
      <c r="N72" s="2"/>
      <c r="O72" s="4"/>
      <c r="P72" s="4"/>
      <c r="Q72" s="4"/>
      <c r="R72" s="7"/>
      <c r="S72" s="2"/>
      <c r="T72" s="2"/>
      <c r="U72" s="2"/>
      <c r="V72" s="19"/>
      <c r="W72" s="19"/>
      <c r="X72" s="19"/>
      <c r="Y72" s="19"/>
    </row>
    <row x14ac:dyDescent="0.25" r="73" customHeight="1" ht="23.25">
      <c r="A73" s="1"/>
      <c r="B73" s="2"/>
      <c r="C73" s="2"/>
      <c r="D73" s="17"/>
      <c r="E73" s="17"/>
      <c r="F73" s="18"/>
      <c r="G73" s="2"/>
      <c r="H73" s="6"/>
      <c r="I73" s="6"/>
      <c r="J73" s="6"/>
      <c r="K73" s="2"/>
      <c r="L73" s="2"/>
      <c r="M73" s="1"/>
      <c r="N73" s="2"/>
      <c r="O73" s="4"/>
      <c r="P73" s="4"/>
      <c r="Q73" s="4"/>
      <c r="R73" s="7"/>
      <c r="S73" s="2"/>
      <c r="T73" s="2"/>
      <c r="U73" s="2"/>
      <c r="V73" s="19"/>
      <c r="W73" s="19"/>
      <c r="X73" s="19"/>
      <c r="Y73" s="19"/>
    </row>
    <row x14ac:dyDescent="0.25" r="74" customHeight="1" ht="23.25">
      <c r="A74" s="1"/>
      <c r="B74" s="2"/>
      <c r="C74" s="2"/>
      <c r="D74" s="17"/>
      <c r="E74" s="17"/>
      <c r="F74" s="18"/>
      <c r="G74" s="2"/>
      <c r="H74" s="6"/>
      <c r="I74" s="6"/>
      <c r="J74" s="6"/>
      <c r="K74" s="2"/>
      <c r="L74" s="2"/>
      <c r="M74" s="1"/>
      <c r="N74" s="2"/>
      <c r="O74" s="4"/>
      <c r="P74" s="4"/>
      <c r="Q74" s="4"/>
      <c r="R74" s="7"/>
      <c r="S74" s="2"/>
      <c r="T74" s="2"/>
      <c r="U74" s="2"/>
      <c r="V74" s="19"/>
      <c r="W74" s="19"/>
      <c r="X74" s="19"/>
      <c r="Y74" s="19"/>
    </row>
    <row x14ac:dyDescent="0.25" r="75" customHeight="1" ht="23.25">
      <c r="A75" s="1"/>
      <c r="B75" s="2"/>
      <c r="C75" s="2"/>
      <c r="D75" s="17"/>
      <c r="E75" s="17"/>
      <c r="F75" s="18"/>
      <c r="G75" s="2"/>
      <c r="H75" s="6"/>
      <c r="I75" s="6"/>
      <c r="J75" s="6"/>
      <c r="K75" s="2"/>
      <c r="L75" s="2"/>
      <c r="M75" s="1"/>
      <c r="N75" s="2"/>
      <c r="O75" s="4"/>
      <c r="P75" s="4"/>
      <c r="Q75" s="4"/>
      <c r="R75" s="7"/>
      <c r="S75" s="2"/>
      <c r="T75" s="2"/>
      <c r="U75" s="2"/>
      <c r="V75" s="19"/>
      <c r="W75" s="19"/>
      <c r="X75" s="19"/>
      <c r="Y75" s="19"/>
    </row>
    <row x14ac:dyDescent="0.25" r="76" customHeight="1" ht="23.25">
      <c r="A76" s="1"/>
      <c r="B76" s="2"/>
      <c r="C76" s="2"/>
      <c r="D76" s="17"/>
      <c r="E76" s="17"/>
      <c r="F76" s="18"/>
      <c r="G76" s="2"/>
      <c r="H76" s="6"/>
      <c r="I76" s="6"/>
      <c r="J76" s="6"/>
      <c r="K76" s="2"/>
      <c r="L76" s="2"/>
      <c r="M76" s="1"/>
      <c r="N76" s="2"/>
      <c r="O76" s="4"/>
      <c r="P76" s="4"/>
      <c r="Q76" s="4"/>
      <c r="R76" s="7"/>
      <c r="S76" s="2"/>
      <c r="T76" s="2"/>
      <c r="U76" s="2"/>
      <c r="V76" s="19"/>
      <c r="W76" s="19"/>
      <c r="X76" s="19"/>
      <c r="Y76" s="19"/>
    </row>
    <row x14ac:dyDescent="0.25" r="77" customHeight="1" ht="23.25">
      <c r="A77" s="1"/>
      <c r="B77" s="2"/>
      <c r="C77" s="2"/>
      <c r="D77" s="17"/>
      <c r="E77" s="17"/>
      <c r="F77" s="18"/>
      <c r="G77" s="2"/>
      <c r="H77" s="6"/>
      <c r="I77" s="6"/>
      <c r="J77" s="6"/>
      <c r="K77" s="2"/>
      <c r="L77" s="2"/>
      <c r="M77" s="1"/>
      <c r="N77" s="2"/>
      <c r="O77" s="4"/>
      <c r="P77" s="4"/>
      <c r="Q77" s="4"/>
      <c r="R77" s="7"/>
      <c r="S77" s="2"/>
      <c r="T77" s="2"/>
      <c r="U77" s="2"/>
      <c r="V77" s="19"/>
      <c r="W77" s="19"/>
      <c r="X77" s="19"/>
      <c r="Y77" s="19"/>
    </row>
    <row x14ac:dyDescent="0.25" r="78" customHeight="1" ht="23.25">
      <c r="A78" s="1"/>
      <c r="B78" s="2"/>
      <c r="C78" s="2"/>
      <c r="D78" s="17"/>
      <c r="E78" s="17"/>
      <c r="F78" s="18"/>
      <c r="G78" s="2"/>
      <c r="H78" s="6"/>
      <c r="I78" s="6"/>
      <c r="J78" s="6"/>
      <c r="K78" s="2"/>
      <c r="L78" s="2"/>
      <c r="M78" s="1"/>
      <c r="N78" s="2"/>
      <c r="O78" s="4"/>
      <c r="P78" s="4"/>
      <c r="Q78" s="4"/>
      <c r="R78" s="7"/>
      <c r="S78" s="2"/>
      <c r="T78" s="2"/>
      <c r="U78" s="2"/>
      <c r="V78" s="19"/>
      <c r="W78" s="19"/>
      <c r="X78" s="19"/>
      <c r="Y78" s="19"/>
    </row>
    <row x14ac:dyDescent="0.25" r="79" customHeight="1" ht="23.25">
      <c r="A79" s="1"/>
      <c r="B79" s="2"/>
      <c r="C79" s="2"/>
      <c r="D79" s="17"/>
      <c r="E79" s="17"/>
      <c r="F79" s="18"/>
      <c r="G79" s="2"/>
      <c r="H79" s="6"/>
      <c r="I79" s="6"/>
      <c r="J79" s="6"/>
      <c r="K79" s="2"/>
      <c r="L79" s="2"/>
      <c r="M79" s="1"/>
      <c r="N79" s="2"/>
      <c r="O79" s="4"/>
      <c r="P79" s="4"/>
      <c r="Q79" s="4"/>
      <c r="R79" s="7"/>
      <c r="S79" s="2"/>
      <c r="T79" s="2"/>
      <c r="U79" s="2"/>
      <c r="V79" s="19"/>
      <c r="W79" s="19"/>
      <c r="X79" s="19"/>
      <c r="Y79" s="19"/>
    </row>
    <row x14ac:dyDescent="0.25" r="80" customHeight="1" ht="23.25">
      <c r="A80" s="1"/>
      <c r="B80" s="2"/>
      <c r="C80" s="2"/>
      <c r="D80" s="17"/>
      <c r="E80" s="17"/>
      <c r="F80" s="18"/>
      <c r="G80" s="2"/>
      <c r="H80" s="6"/>
      <c r="I80" s="6"/>
      <c r="J80" s="6"/>
      <c r="K80" s="2"/>
      <c r="L80" s="2"/>
      <c r="M80" s="1"/>
      <c r="N80" s="2"/>
      <c r="O80" s="4"/>
      <c r="P80" s="4"/>
      <c r="Q80" s="4"/>
      <c r="R80" s="7"/>
      <c r="S80" s="2"/>
      <c r="T80" s="2"/>
      <c r="U80" s="2"/>
      <c r="V80" s="19"/>
      <c r="W80" s="19"/>
      <c r="X80" s="19"/>
      <c r="Y80" s="19"/>
    </row>
    <row x14ac:dyDescent="0.25" r="81" customHeight="1" ht="23.25">
      <c r="A81" s="1"/>
      <c r="B81" s="2"/>
      <c r="C81" s="2"/>
      <c r="D81" s="17"/>
      <c r="E81" s="17"/>
      <c r="F81" s="18"/>
      <c r="G81" s="2"/>
      <c r="H81" s="6"/>
      <c r="I81" s="6"/>
      <c r="J81" s="6"/>
      <c r="K81" s="2"/>
      <c r="L81" s="2"/>
      <c r="M81" s="1"/>
      <c r="N81" s="2"/>
      <c r="O81" s="4"/>
      <c r="P81" s="4"/>
      <c r="Q81" s="4"/>
      <c r="R81" s="7"/>
      <c r="S81" s="2"/>
      <c r="T81" s="2"/>
      <c r="U81" s="2"/>
      <c r="V81" s="19"/>
      <c r="W81" s="19"/>
      <c r="X81" s="19"/>
      <c r="Y81" s="19"/>
    </row>
    <row x14ac:dyDescent="0.25" r="82" customHeight="1" ht="23.25">
      <c r="A82" s="1"/>
      <c r="B82" s="2"/>
      <c r="C82" s="2"/>
      <c r="D82" s="17"/>
      <c r="E82" s="17"/>
      <c r="F82" s="18"/>
      <c r="G82" s="2"/>
      <c r="H82" s="6"/>
      <c r="I82" s="6"/>
      <c r="J82" s="6"/>
      <c r="K82" s="2"/>
      <c r="L82" s="2"/>
      <c r="M82" s="1"/>
      <c r="N82" s="2"/>
      <c r="O82" s="4"/>
      <c r="P82" s="4"/>
      <c r="Q82" s="4"/>
      <c r="R82" s="7"/>
      <c r="S82" s="2"/>
      <c r="T82" s="2"/>
      <c r="U82" s="2"/>
      <c r="V82" s="19"/>
      <c r="W82" s="19"/>
      <c r="X82" s="19"/>
      <c r="Y82" s="19"/>
    </row>
    <row x14ac:dyDescent="0.25" r="83" customHeight="1" ht="23.25">
      <c r="A83" s="1"/>
      <c r="B83" s="2"/>
      <c r="C83" s="2"/>
      <c r="D83" s="17"/>
      <c r="E83" s="17"/>
      <c r="F83" s="18"/>
      <c r="G83" s="2"/>
      <c r="H83" s="6"/>
      <c r="I83" s="6"/>
      <c r="J83" s="6"/>
      <c r="K83" s="2"/>
      <c r="L83" s="2"/>
      <c r="M83" s="1"/>
      <c r="N83" s="2"/>
      <c r="O83" s="4"/>
      <c r="P83" s="4"/>
      <c r="Q83" s="4"/>
      <c r="R83" s="7"/>
      <c r="S83" s="2"/>
      <c r="T83" s="2"/>
      <c r="U83" s="2"/>
      <c r="V83" s="19"/>
      <c r="W83" s="19"/>
      <c r="X83" s="19"/>
      <c r="Y83" s="19"/>
    </row>
    <row x14ac:dyDescent="0.25" r="84" customHeight="1" ht="23.25">
      <c r="A84" s="1"/>
      <c r="B84" s="2"/>
      <c r="C84" s="2"/>
      <c r="D84" s="17"/>
      <c r="E84" s="17"/>
      <c r="F84" s="18"/>
      <c r="G84" s="2"/>
      <c r="H84" s="6"/>
      <c r="I84" s="6"/>
      <c r="J84" s="6"/>
      <c r="K84" s="2"/>
      <c r="L84" s="2"/>
      <c r="M84" s="1"/>
      <c r="N84" s="2"/>
      <c r="O84" s="4"/>
      <c r="P84" s="4"/>
      <c r="Q84" s="4"/>
      <c r="R84" s="7"/>
      <c r="S84" s="2"/>
      <c r="T84" s="2"/>
      <c r="U84" s="2"/>
      <c r="V84" s="19"/>
      <c r="W84" s="19"/>
      <c r="X84" s="19"/>
      <c r="Y84" s="19"/>
    </row>
    <row x14ac:dyDescent="0.25" r="85" customHeight="1" ht="23.25">
      <c r="A85" s="1"/>
      <c r="B85" s="2"/>
      <c r="C85" s="2"/>
      <c r="D85" s="17"/>
      <c r="E85" s="17"/>
      <c r="F85" s="18"/>
      <c r="G85" s="2"/>
      <c r="H85" s="6"/>
      <c r="I85" s="6"/>
      <c r="J85" s="6"/>
      <c r="K85" s="2"/>
      <c r="L85" s="2"/>
      <c r="M85" s="1"/>
      <c r="N85" s="2"/>
      <c r="O85" s="4"/>
      <c r="P85" s="4"/>
      <c r="Q85" s="4"/>
      <c r="R85" s="7"/>
      <c r="S85" s="2"/>
      <c r="T85" s="2"/>
      <c r="U85" s="2"/>
      <c r="V85" s="19"/>
      <c r="W85" s="19"/>
      <c r="X85" s="19"/>
      <c r="Y85" s="19"/>
    </row>
    <row x14ac:dyDescent="0.25" r="86" customHeight="1" ht="23.25">
      <c r="A86" s="1"/>
      <c r="B86" s="2"/>
      <c r="C86" s="2"/>
      <c r="D86" s="17"/>
      <c r="E86" s="17"/>
      <c r="F86" s="18"/>
      <c r="G86" s="2"/>
      <c r="H86" s="6"/>
      <c r="I86" s="6"/>
      <c r="J86" s="6"/>
      <c r="K86" s="2"/>
      <c r="L86" s="2"/>
      <c r="M86" s="1"/>
      <c r="N86" s="2"/>
      <c r="O86" s="4"/>
      <c r="P86" s="4"/>
      <c r="Q86" s="4"/>
      <c r="R86" s="7"/>
      <c r="S86" s="2"/>
      <c r="T86" s="2"/>
      <c r="U86" s="2"/>
      <c r="V86" s="19"/>
      <c r="W86" s="19"/>
      <c r="X86" s="19"/>
      <c r="Y86" s="19"/>
    </row>
    <row x14ac:dyDescent="0.25" r="87" customHeight="1" ht="23.25">
      <c r="A87" s="1"/>
      <c r="B87" s="2"/>
      <c r="C87" s="2"/>
      <c r="D87" s="17"/>
      <c r="E87" s="17"/>
      <c r="F87" s="18"/>
      <c r="G87" s="2"/>
      <c r="H87" s="6"/>
      <c r="I87" s="6"/>
      <c r="J87" s="6"/>
      <c r="K87" s="2"/>
      <c r="L87" s="2"/>
      <c r="M87" s="1"/>
      <c r="N87" s="2"/>
      <c r="O87" s="4"/>
      <c r="P87" s="4"/>
      <c r="Q87" s="4"/>
      <c r="R87" s="7"/>
      <c r="S87" s="2"/>
      <c r="T87" s="2"/>
      <c r="U87" s="2"/>
      <c r="V87" s="19"/>
      <c r="W87" s="19"/>
      <c r="X87" s="19"/>
      <c r="Y87" s="19"/>
    </row>
    <row x14ac:dyDescent="0.25" r="88" customHeight="1" ht="23.25">
      <c r="A88" s="1"/>
      <c r="B88" s="2"/>
      <c r="C88" s="2"/>
      <c r="D88" s="17"/>
      <c r="E88" s="17"/>
      <c r="F88" s="18"/>
      <c r="G88" s="2"/>
      <c r="H88" s="6"/>
      <c r="I88" s="6"/>
      <c r="J88" s="6"/>
      <c r="K88" s="2"/>
      <c r="L88" s="2"/>
      <c r="M88" s="1"/>
      <c r="N88" s="2"/>
      <c r="O88" s="4"/>
      <c r="P88" s="4"/>
      <c r="Q88" s="4"/>
      <c r="R88" s="7"/>
      <c r="S88" s="2"/>
      <c r="T88" s="2"/>
      <c r="U88" s="2"/>
      <c r="V88" s="19"/>
      <c r="W88" s="19"/>
      <c r="X88" s="19"/>
      <c r="Y88" s="19"/>
    </row>
    <row x14ac:dyDescent="0.25" r="89" customHeight="1" ht="23.25">
      <c r="A89" s="1"/>
      <c r="B89" s="2"/>
      <c r="C89" s="2"/>
      <c r="D89" s="17"/>
      <c r="E89" s="17"/>
      <c r="F89" s="18"/>
      <c r="G89" s="2"/>
      <c r="H89" s="6"/>
      <c r="I89" s="6"/>
      <c r="J89" s="6"/>
      <c r="K89" s="2"/>
      <c r="L89" s="2"/>
      <c r="M89" s="1"/>
      <c r="N89" s="2"/>
      <c r="O89" s="4"/>
      <c r="P89" s="4"/>
      <c r="Q89" s="4"/>
      <c r="R89" s="7"/>
      <c r="S89" s="2"/>
      <c r="T89" s="2"/>
      <c r="U89" s="2"/>
      <c r="V89" s="19"/>
      <c r="W89" s="19"/>
      <c r="X89" s="19"/>
      <c r="Y89" s="19"/>
    </row>
    <row x14ac:dyDescent="0.25" r="90" customHeight="1" ht="23.25">
      <c r="A90" s="1"/>
      <c r="B90" s="2"/>
      <c r="C90" s="2"/>
      <c r="D90" s="17"/>
      <c r="E90" s="17"/>
      <c r="F90" s="18"/>
      <c r="G90" s="2"/>
      <c r="H90" s="6"/>
      <c r="I90" s="6"/>
      <c r="J90" s="6"/>
      <c r="K90" s="2"/>
      <c r="L90" s="2"/>
      <c r="M90" s="1"/>
      <c r="N90" s="2"/>
      <c r="O90" s="4"/>
      <c r="P90" s="4"/>
      <c r="Q90" s="4"/>
      <c r="R90" s="7"/>
      <c r="S90" s="2"/>
      <c r="T90" s="2"/>
      <c r="U90" s="2"/>
      <c r="V90" s="19"/>
      <c r="W90" s="19"/>
      <c r="X90" s="19"/>
      <c r="Y90" s="19"/>
    </row>
    <row x14ac:dyDescent="0.25" r="91" customHeight="1" ht="23.25">
      <c r="A91" s="1"/>
      <c r="B91" s="2"/>
      <c r="C91" s="2"/>
      <c r="D91" s="17"/>
      <c r="E91" s="17"/>
      <c r="F91" s="18"/>
      <c r="G91" s="2"/>
      <c r="H91" s="6"/>
      <c r="I91" s="6"/>
      <c r="J91" s="6"/>
      <c r="K91" s="2"/>
      <c r="L91" s="2"/>
      <c r="M91" s="1"/>
      <c r="N91" s="2"/>
      <c r="O91" s="4"/>
      <c r="P91" s="4"/>
      <c r="Q91" s="4"/>
      <c r="R91" s="7"/>
      <c r="S91" s="2"/>
      <c r="T91" s="2"/>
      <c r="U91" s="2"/>
      <c r="V91" s="19"/>
      <c r="W91" s="19"/>
      <c r="X91" s="19"/>
      <c r="Y91" s="19"/>
    </row>
    <row x14ac:dyDescent="0.25" r="92" customHeight="1" ht="23.25">
      <c r="A92" s="1"/>
      <c r="B92" s="2"/>
      <c r="C92" s="2"/>
      <c r="D92" s="17"/>
      <c r="E92" s="17"/>
      <c r="F92" s="18"/>
      <c r="G92" s="2"/>
      <c r="H92" s="6"/>
      <c r="I92" s="6"/>
      <c r="J92" s="6"/>
      <c r="K92" s="2"/>
      <c r="L92" s="2"/>
      <c r="M92" s="1"/>
      <c r="N92" s="2"/>
      <c r="O92" s="4"/>
      <c r="P92" s="4"/>
      <c r="Q92" s="4"/>
      <c r="R92" s="7"/>
      <c r="S92" s="2"/>
      <c r="T92" s="2"/>
      <c r="U92" s="2"/>
      <c r="V92" s="19"/>
      <c r="W92" s="19"/>
      <c r="X92" s="19"/>
      <c r="Y92" s="19"/>
    </row>
    <row x14ac:dyDescent="0.25" r="93" customHeight="1" ht="23.25">
      <c r="A93" s="1"/>
      <c r="B93" s="2"/>
      <c r="C93" s="2"/>
      <c r="D93" s="17"/>
      <c r="E93" s="17"/>
      <c r="F93" s="18"/>
      <c r="G93" s="2"/>
      <c r="H93" s="6"/>
      <c r="I93" s="6"/>
      <c r="J93" s="6"/>
      <c r="K93" s="2"/>
      <c r="L93" s="2"/>
      <c r="M93" s="1"/>
      <c r="N93" s="2"/>
      <c r="O93" s="4"/>
      <c r="P93" s="4"/>
      <c r="Q93" s="4"/>
      <c r="R93" s="7"/>
      <c r="S93" s="2"/>
      <c r="T93" s="2"/>
      <c r="U93" s="2"/>
      <c r="V93" s="19"/>
      <c r="W93" s="19"/>
      <c r="X93" s="19"/>
      <c r="Y93" s="19"/>
    </row>
    <row x14ac:dyDescent="0.25" r="94" customHeight="1" ht="23.25">
      <c r="A94" s="1"/>
      <c r="B94" s="2"/>
      <c r="C94" s="2"/>
      <c r="D94" s="17"/>
      <c r="E94" s="17"/>
      <c r="F94" s="18"/>
      <c r="G94" s="2"/>
      <c r="H94" s="6"/>
      <c r="I94" s="6"/>
      <c r="J94" s="6"/>
      <c r="K94" s="2"/>
      <c r="L94" s="2"/>
      <c r="M94" s="1"/>
      <c r="N94" s="2"/>
      <c r="O94" s="4"/>
      <c r="P94" s="4"/>
      <c r="Q94" s="4"/>
      <c r="R94" s="7"/>
      <c r="S94" s="2"/>
      <c r="T94" s="2"/>
      <c r="U94" s="2"/>
      <c r="V94" s="19"/>
      <c r="W94" s="19"/>
      <c r="X94" s="19"/>
      <c r="Y94" s="19"/>
    </row>
    <row x14ac:dyDescent="0.25" r="95" customHeight="1" ht="23.25">
      <c r="A95" s="1"/>
      <c r="B95" s="2"/>
      <c r="C95" s="2"/>
      <c r="D95" s="17"/>
      <c r="E95" s="17"/>
      <c r="F95" s="18"/>
      <c r="G95" s="2"/>
      <c r="H95" s="6"/>
      <c r="I95" s="6"/>
      <c r="J95" s="6"/>
      <c r="K95" s="2"/>
      <c r="L95" s="2"/>
      <c r="M95" s="1"/>
      <c r="N95" s="2"/>
      <c r="O95" s="4"/>
      <c r="P95" s="4"/>
      <c r="Q95" s="4"/>
      <c r="R95" s="7"/>
      <c r="S95" s="2"/>
      <c r="T95" s="2"/>
      <c r="U95" s="2"/>
      <c r="V95" s="19"/>
      <c r="W95" s="19"/>
      <c r="X95" s="19"/>
      <c r="Y95" s="19"/>
    </row>
    <row x14ac:dyDescent="0.25" r="96" customHeight="1" ht="23.25">
      <c r="A96" s="1"/>
      <c r="B96" s="2"/>
      <c r="C96" s="2"/>
      <c r="D96" s="17"/>
      <c r="E96" s="17"/>
      <c r="F96" s="18"/>
      <c r="G96" s="2"/>
      <c r="H96" s="6"/>
      <c r="I96" s="6"/>
      <c r="J96" s="6"/>
      <c r="K96" s="2"/>
      <c r="L96" s="2"/>
      <c r="M96" s="1"/>
      <c r="N96" s="2"/>
      <c r="O96" s="4"/>
      <c r="P96" s="4"/>
      <c r="Q96" s="4"/>
      <c r="R96" s="7"/>
      <c r="S96" s="2"/>
      <c r="T96" s="2"/>
      <c r="U96" s="2"/>
      <c r="V96" s="19"/>
      <c r="W96" s="19"/>
      <c r="X96" s="19"/>
      <c r="Y96" s="19"/>
    </row>
    <row x14ac:dyDescent="0.25" r="97" customHeight="1" ht="23.25">
      <c r="A97" s="1"/>
      <c r="B97" s="2"/>
      <c r="C97" s="2"/>
      <c r="D97" s="17"/>
      <c r="E97" s="17"/>
      <c r="F97" s="18"/>
      <c r="G97" s="2"/>
      <c r="H97" s="6"/>
      <c r="I97" s="6"/>
      <c r="J97" s="6"/>
      <c r="K97" s="2"/>
      <c r="L97" s="2"/>
      <c r="M97" s="1"/>
      <c r="N97" s="2"/>
      <c r="O97" s="4"/>
      <c r="P97" s="4"/>
      <c r="Q97" s="4"/>
      <c r="R97" s="7"/>
      <c r="S97" s="2"/>
      <c r="T97" s="2"/>
      <c r="U97" s="2"/>
      <c r="V97" s="19"/>
      <c r="W97" s="19"/>
      <c r="X97" s="19"/>
      <c r="Y97" s="19"/>
    </row>
    <row x14ac:dyDescent="0.25" r="98" customHeight="1" ht="23.25">
      <c r="A98" s="1"/>
      <c r="B98" s="2"/>
      <c r="C98" s="2"/>
      <c r="D98" s="17"/>
      <c r="E98" s="17"/>
      <c r="F98" s="18"/>
      <c r="G98" s="2"/>
      <c r="H98" s="6"/>
      <c r="I98" s="6"/>
      <c r="J98" s="6"/>
      <c r="K98" s="2"/>
      <c r="L98" s="2"/>
      <c r="M98" s="1"/>
      <c r="N98" s="2"/>
      <c r="O98" s="4"/>
      <c r="P98" s="4"/>
      <c r="Q98" s="4"/>
      <c r="R98" s="7"/>
      <c r="S98" s="2"/>
      <c r="T98" s="2"/>
      <c r="U98" s="2"/>
      <c r="V98" s="19"/>
      <c r="W98" s="19"/>
      <c r="X98" s="19"/>
      <c r="Y98" s="19"/>
    </row>
    <row x14ac:dyDescent="0.25" r="99" customHeight="1" ht="23.25">
      <c r="A99" s="1"/>
      <c r="B99" s="2"/>
      <c r="C99" s="2"/>
      <c r="D99" s="17"/>
      <c r="E99" s="17"/>
      <c r="F99" s="18"/>
      <c r="G99" s="2"/>
      <c r="H99" s="6"/>
      <c r="I99" s="6"/>
      <c r="J99" s="6"/>
      <c r="K99" s="2"/>
      <c r="L99" s="2"/>
      <c r="M99" s="1"/>
      <c r="N99" s="2"/>
      <c r="O99" s="4"/>
      <c r="P99" s="4"/>
      <c r="Q99" s="4"/>
      <c r="R99" s="7"/>
      <c r="S99" s="2"/>
      <c r="T99" s="2"/>
      <c r="U99" s="2"/>
      <c r="V99" s="19"/>
      <c r="W99" s="19"/>
      <c r="X99" s="19"/>
      <c r="Y99" s="19"/>
    </row>
    <row x14ac:dyDescent="0.25" r="100" customHeight="1" ht="23.25">
      <c r="A100" s="1"/>
      <c r="B100" s="2"/>
      <c r="C100" s="2"/>
      <c r="D100" s="17"/>
      <c r="E100" s="17"/>
      <c r="F100" s="18"/>
      <c r="G100" s="2"/>
      <c r="H100" s="6"/>
      <c r="I100" s="6"/>
      <c r="J100" s="6"/>
      <c r="K100" s="2"/>
      <c r="L100" s="2"/>
      <c r="M100" s="1"/>
      <c r="N100" s="2"/>
      <c r="O100" s="4"/>
      <c r="P100" s="4"/>
      <c r="Q100" s="4"/>
      <c r="R100" s="7"/>
      <c r="S100" s="2"/>
      <c r="T100" s="2"/>
      <c r="U100" s="2"/>
      <c r="V100" s="19"/>
      <c r="W100" s="19"/>
      <c r="X100" s="19"/>
      <c r="Y100" s="19"/>
    </row>
    <row x14ac:dyDescent="0.25" r="101" customHeight="1" ht="23.25">
      <c r="A101" s="1"/>
      <c r="B101" s="2"/>
      <c r="C101" s="2"/>
      <c r="D101" s="17"/>
      <c r="E101" s="17"/>
      <c r="F101" s="18"/>
      <c r="G101" s="2"/>
      <c r="H101" s="6"/>
      <c r="I101" s="6"/>
      <c r="J101" s="6"/>
      <c r="K101" s="2"/>
      <c r="L101" s="2"/>
      <c r="M101" s="1"/>
      <c r="N101" s="2"/>
      <c r="O101" s="4"/>
      <c r="P101" s="4"/>
      <c r="Q101" s="4"/>
      <c r="R101" s="7"/>
      <c r="S101" s="2"/>
      <c r="T101" s="2"/>
      <c r="U101" s="2"/>
      <c r="V101" s="19"/>
      <c r="W101" s="19"/>
      <c r="X101" s="19"/>
      <c r="Y101" s="19"/>
    </row>
    <row x14ac:dyDescent="0.25" r="102" customHeight="1" ht="23.25">
      <c r="A102" s="1"/>
      <c r="B102" s="2"/>
      <c r="C102" s="2"/>
      <c r="D102" s="17"/>
      <c r="E102" s="17"/>
      <c r="F102" s="18"/>
      <c r="G102" s="2"/>
      <c r="H102" s="6"/>
      <c r="I102" s="6"/>
      <c r="J102" s="6"/>
      <c r="K102" s="2"/>
      <c r="L102" s="2"/>
      <c r="M102" s="1"/>
      <c r="N102" s="2"/>
      <c r="O102" s="4"/>
      <c r="P102" s="4"/>
      <c r="Q102" s="4"/>
      <c r="R102" s="7"/>
      <c r="S102" s="2"/>
      <c r="T102" s="2"/>
      <c r="U102" s="2"/>
      <c r="V102" s="19"/>
      <c r="W102" s="19"/>
      <c r="X102" s="19"/>
      <c r="Y102" s="19"/>
    </row>
    <row x14ac:dyDescent="0.25" r="103" customHeight="1" ht="23.25">
      <c r="A103" s="1"/>
      <c r="B103" s="2"/>
      <c r="C103" s="2"/>
      <c r="D103" s="17"/>
      <c r="E103" s="17"/>
      <c r="F103" s="18"/>
      <c r="G103" s="2"/>
      <c r="H103" s="6"/>
      <c r="I103" s="6"/>
      <c r="J103" s="6"/>
      <c r="K103" s="2"/>
      <c r="L103" s="2"/>
      <c r="M103" s="1"/>
      <c r="N103" s="2"/>
      <c r="O103" s="4"/>
      <c r="P103" s="4"/>
      <c r="Q103" s="4"/>
      <c r="R103" s="7"/>
      <c r="S103" s="2"/>
      <c r="T103" s="2"/>
      <c r="U103" s="2"/>
      <c r="V103" s="19"/>
      <c r="W103" s="19"/>
      <c r="X103" s="19"/>
      <c r="Y103" s="19"/>
    </row>
    <row x14ac:dyDescent="0.25" r="104" customHeight="1" ht="23.25">
      <c r="A104" s="1"/>
      <c r="B104" s="2"/>
      <c r="C104" s="2"/>
      <c r="D104" s="17"/>
      <c r="E104" s="17"/>
      <c r="F104" s="18"/>
      <c r="G104" s="2"/>
      <c r="H104" s="6"/>
      <c r="I104" s="6"/>
      <c r="J104" s="6"/>
      <c r="K104" s="2"/>
      <c r="L104" s="2"/>
      <c r="M104" s="1"/>
      <c r="N104" s="2"/>
      <c r="O104" s="4"/>
      <c r="P104" s="4"/>
      <c r="Q104" s="4"/>
      <c r="R104" s="7"/>
      <c r="S104" s="2"/>
      <c r="T104" s="2"/>
      <c r="U104" s="2"/>
      <c r="V104" s="19"/>
      <c r="W104" s="19"/>
      <c r="X104" s="19"/>
      <c r="Y104" s="19"/>
    </row>
    <row x14ac:dyDescent="0.25" r="105" customHeight="1" ht="23.25">
      <c r="A105" s="1"/>
      <c r="B105" s="2"/>
      <c r="C105" s="2"/>
      <c r="D105" s="17"/>
      <c r="E105" s="17"/>
      <c r="F105" s="18"/>
      <c r="G105" s="2"/>
      <c r="H105" s="6"/>
      <c r="I105" s="6"/>
      <c r="J105" s="6"/>
      <c r="K105" s="2"/>
      <c r="L105" s="2"/>
      <c r="M105" s="1"/>
      <c r="N105" s="2"/>
      <c r="O105" s="4"/>
      <c r="P105" s="4"/>
      <c r="Q105" s="4"/>
      <c r="R105" s="7"/>
      <c r="S105" s="2"/>
      <c r="T105" s="2"/>
      <c r="U105" s="2"/>
      <c r="V105" s="19"/>
      <c r="W105" s="19"/>
      <c r="X105" s="19"/>
      <c r="Y105" s="19"/>
    </row>
    <row x14ac:dyDescent="0.25" r="106" customHeight="1" ht="23.25">
      <c r="A106" s="1"/>
      <c r="B106" s="2"/>
      <c r="C106" s="2"/>
      <c r="D106" s="17"/>
      <c r="E106" s="17"/>
      <c r="F106" s="18"/>
      <c r="G106" s="2"/>
      <c r="H106" s="6"/>
      <c r="I106" s="6"/>
      <c r="J106" s="6"/>
      <c r="K106" s="2"/>
      <c r="L106" s="2"/>
      <c r="M106" s="1"/>
      <c r="N106" s="2"/>
      <c r="O106" s="4"/>
      <c r="P106" s="4"/>
      <c r="Q106" s="4"/>
      <c r="R106" s="7"/>
      <c r="S106" s="2"/>
      <c r="T106" s="2"/>
      <c r="U106" s="2"/>
      <c r="V106" s="19"/>
      <c r="W106" s="19"/>
      <c r="X106" s="19"/>
      <c r="Y106" s="19"/>
    </row>
    <row x14ac:dyDescent="0.25" r="107" customHeight="1" ht="23.25">
      <c r="A107" s="1"/>
      <c r="B107" s="2"/>
      <c r="C107" s="2"/>
      <c r="D107" s="17"/>
      <c r="E107" s="17"/>
      <c r="F107" s="18"/>
      <c r="G107" s="2"/>
      <c r="H107" s="6"/>
      <c r="I107" s="6"/>
      <c r="J107" s="6"/>
      <c r="K107" s="2"/>
      <c r="L107" s="2"/>
      <c r="M107" s="1"/>
      <c r="N107" s="2"/>
      <c r="O107" s="4"/>
      <c r="P107" s="4"/>
      <c r="Q107" s="4"/>
      <c r="R107" s="7"/>
      <c r="S107" s="2"/>
      <c r="T107" s="2"/>
      <c r="U107" s="2"/>
      <c r="V107" s="19"/>
      <c r="W107" s="19"/>
      <c r="X107" s="19"/>
      <c r="Y107" s="19"/>
    </row>
    <row x14ac:dyDescent="0.25" r="108" customHeight="1" ht="23.25">
      <c r="A108" s="1"/>
      <c r="B108" s="2"/>
      <c r="C108" s="2"/>
      <c r="D108" s="17"/>
      <c r="E108" s="17"/>
      <c r="F108" s="18"/>
      <c r="G108" s="2"/>
      <c r="H108" s="6"/>
      <c r="I108" s="6"/>
      <c r="J108" s="6"/>
      <c r="K108" s="2"/>
      <c r="L108" s="2"/>
      <c r="M108" s="1"/>
      <c r="N108" s="2"/>
      <c r="O108" s="4"/>
      <c r="P108" s="4"/>
      <c r="Q108" s="4"/>
      <c r="R108" s="7"/>
      <c r="S108" s="2"/>
      <c r="T108" s="2"/>
      <c r="U108" s="2"/>
      <c r="V108" s="19"/>
      <c r="W108" s="19"/>
      <c r="X108" s="19"/>
      <c r="Y108" s="19"/>
    </row>
    <row x14ac:dyDescent="0.25" r="109" customHeight="1" ht="23.25">
      <c r="A109" s="1"/>
      <c r="B109" s="2"/>
      <c r="C109" s="2"/>
      <c r="D109" s="17"/>
      <c r="E109" s="17"/>
      <c r="F109" s="18"/>
      <c r="G109" s="2"/>
      <c r="H109" s="6"/>
      <c r="I109" s="6"/>
      <c r="J109" s="6"/>
      <c r="K109" s="2"/>
      <c r="L109" s="2"/>
      <c r="M109" s="1"/>
      <c r="N109" s="2"/>
      <c r="O109" s="4"/>
      <c r="P109" s="4"/>
      <c r="Q109" s="4"/>
      <c r="R109" s="7"/>
      <c r="S109" s="2"/>
      <c r="T109" s="2"/>
      <c r="U109" s="2"/>
      <c r="V109" s="19"/>
      <c r="W109" s="19"/>
      <c r="X109" s="19"/>
      <c r="Y109" s="19"/>
    </row>
    <row x14ac:dyDescent="0.25" r="110" customHeight="1" ht="23.25">
      <c r="A110" s="1"/>
      <c r="B110" s="2"/>
      <c r="C110" s="2"/>
      <c r="D110" s="17"/>
      <c r="E110" s="17"/>
      <c r="F110" s="18"/>
      <c r="G110" s="2"/>
      <c r="H110" s="6"/>
      <c r="I110" s="6"/>
      <c r="J110" s="6"/>
      <c r="K110" s="2"/>
      <c r="L110" s="2"/>
      <c r="M110" s="1"/>
      <c r="N110" s="2"/>
      <c r="O110" s="4"/>
      <c r="P110" s="4"/>
      <c r="Q110" s="4"/>
      <c r="R110" s="7"/>
      <c r="S110" s="2"/>
      <c r="T110" s="2"/>
      <c r="U110" s="2"/>
      <c r="V110" s="19"/>
      <c r="W110" s="19"/>
      <c r="X110" s="19"/>
      <c r="Y110" s="19"/>
    </row>
    <row x14ac:dyDescent="0.25" r="111" customHeight="1" ht="23.25">
      <c r="A111" s="1"/>
      <c r="B111" s="2"/>
      <c r="C111" s="2"/>
      <c r="D111" s="17"/>
      <c r="E111" s="17"/>
      <c r="F111" s="18"/>
      <c r="G111" s="2"/>
      <c r="H111" s="6"/>
      <c r="I111" s="6"/>
      <c r="J111" s="6"/>
      <c r="K111" s="2"/>
      <c r="L111" s="2"/>
      <c r="M111" s="1"/>
      <c r="N111" s="2"/>
      <c r="O111" s="4"/>
      <c r="P111" s="4"/>
      <c r="Q111" s="4"/>
      <c r="R111" s="7"/>
      <c r="S111" s="2"/>
      <c r="T111" s="2"/>
      <c r="U111" s="2"/>
      <c r="V111" s="19"/>
      <c r="W111" s="19"/>
      <c r="X111" s="19"/>
      <c r="Y111" s="19"/>
    </row>
    <row x14ac:dyDescent="0.25" r="112" customHeight="1" ht="23.25">
      <c r="A112" s="1"/>
      <c r="B112" s="2"/>
      <c r="C112" s="2"/>
      <c r="D112" s="17"/>
      <c r="E112" s="17"/>
      <c r="F112" s="18"/>
      <c r="G112" s="2"/>
      <c r="H112" s="6"/>
      <c r="I112" s="6"/>
      <c r="J112" s="6"/>
      <c r="K112" s="2"/>
      <c r="L112" s="2"/>
      <c r="M112" s="1"/>
      <c r="N112" s="2"/>
      <c r="O112" s="4"/>
      <c r="P112" s="4"/>
      <c r="Q112" s="4"/>
      <c r="R112" s="7"/>
      <c r="S112" s="2"/>
      <c r="T112" s="2"/>
      <c r="U112" s="2"/>
      <c r="V112" s="19"/>
      <c r="W112" s="19"/>
      <c r="X112" s="19"/>
      <c r="Y112" s="19"/>
    </row>
    <row x14ac:dyDescent="0.25" r="113" customHeight="1" ht="23.25">
      <c r="A113" s="1"/>
      <c r="B113" s="2"/>
      <c r="C113" s="2"/>
      <c r="D113" s="17"/>
      <c r="E113" s="17"/>
      <c r="F113" s="18"/>
      <c r="G113" s="2"/>
      <c r="H113" s="6"/>
      <c r="I113" s="6"/>
      <c r="J113" s="6"/>
      <c r="K113" s="2"/>
      <c r="L113" s="2"/>
      <c r="M113" s="1"/>
      <c r="N113" s="2"/>
      <c r="O113" s="4"/>
      <c r="P113" s="4"/>
      <c r="Q113" s="4"/>
      <c r="R113" s="7"/>
      <c r="S113" s="2"/>
      <c r="T113" s="2"/>
      <c r="U113" s="2"/>
      <c r="V113" s="19"/>
      <c r="W113" s="19"/>
      <c r="X113" s="19"/>
      <c r="Y113" s="19"/>
    </row>
    <row x14ac:dyDescent="0.25" r="114" customHeight="1" ht="23.25">
      <c r="A114" s="1"/>
      <c r="B114" s="2"/>
      <c r="C114" s="2"/>
      <c r="D114" s="17"/>
      <c r="E114" s="17"/>
      <c r="F114" s="18"/>
      <c r="G114" s="2"/>
      <c r="H114" s="6"/>
      <c r="I114" s="6"/>
      <c r="J114" s="6"/>
      <c r="K114" s="2"/>
      <c r="L114" s="2"/>
      <c r="M114" s="1"/>
      <c r="N114" s="2"/>
      <c r="O114" s="4"/>
      <c r="P114" s="4"/>
      <c r="Q114" s="4"/>
      <c r="R114" s="7"/>
      <c r="S114" s="2"/>
      <c r="T114" s="2"/>
      <c r="U114" s="2"/>
      <c r="V114" s="19"/>
      <c r="W114" s="19"/>
      <c r="X114" s="19"/>
      <c r="Y114" s="19"/>
    </row>
    <row x14ac:dyDescent="0.25" r="115" customHeight="1" ht="23.25">
      <c r="A115" s="1"/>
      <c r="B115" s="2"/>
      <c r="C115" s="2"/>
      <c r="D115" s="17"/>
      <c r="E115" s="17"/>
      <c r="F115" s="18"/>
      <c r="G115" s="2"/>
      <c r="H115" s="6"/>
      <c r="I115" s="6"/>
      <c r="J115" s="6"/>
      <c r="K115" s="2"/>
      <c r="L115" s="2"/>
      <c r="M115" s="1"/>
      <c r="N115" s="2"/>
      <c r="O115" s="4"/>
      <c r="P115" s="4"/>
      <c r="Q115" s="4"/>
      <c r="R115" s="7"/>
      <c r="S115" s="2"/>
      <c r="T115" s="2"/>
      <c r="U115" s="2"/>
      <c r="V115" s="19"/>
      <c r="W115" s="19"/>
      <c r="X115" s="19"/>
      <c r="Y115" s="19"/>
    </row>
    <row x14ac:dyDescent="0.25" r="116" customHeight="1" ht="23.25">
      <c r="A116" s="1"/>
      <c r="B116" s="2"/>
      <c r="C116" s="2"/>
      <c r="D116" s="17"/>
      <c r="E116" s="17"/>
      <c r="F116" s="18"/>
      <c r="G116" s="2"/>
      <c r="H116" s="6"/>
      <c r="I116" s="6"/>
      <c r="J116" s="6"/>
      <c r="K116" s="2"/>
      <c r="L116" s="2"/>
      <c r="M116" s="1"/>
      <c r="N116" s="2"/>
      <c r="O116" s="4"/>
      <c r="P116" s="4"/>
      <c r="Q116" s="4"/>
      <c r="R116" s="7"/>
      <c r="S116" s="2"/>
      <c r="T116" s="2"/>
      <c r="U116" s="2"/>
      <c r="V116" s="19"/>
      <c r="W116" s="19"/>
      <c r="X116" s="19"/>
      <c r="Y116" s="19"/>
    </row>
    <row x14ac:dyDescent="0.25" r="117" customHeight="1" ht="23.25">
      <c r="A117" s="1"/>
      <c r="B117" s="2"/>
      <c r="C117" s="2"/>
      <c r="D117" s="17"/>
      <c r="E117" s="17"/>
      <c r="F117" s="18"/>
      <c r="G117" s="2"/>
      <c r="H117" s="6"/>
      <c r="I117" s="6"/>
      <c r="J117" s="6"/>
      <c r="K117" s="2"/>
      <c r="L117" s="2"/>
      <c r="M117" s="1"/>
      <c r="N117" s="2"/>
      <c r="O117" s="4"/>
      <c r="P117" s="4"/>
      <c r="Q117" s="4"/>
      <c r="R117" s="7"/>
      <c r="S117" s="2"/>
      <c r="T117" s="2"/>
      <c r="U117" s="2"/>
      <c r="V117" s="19"/>
      <c r="W117" s="19"/>
      <c r="X117" s="19"/>
      <c r="Y117" s="19"/>
    </row>
    <row x14ac:dyDescent="0.25" r="118" customHeight="1" ht="23.25">
      <c r="A118" s="1"/>
      <c r="B118" s="2"/>
      <c r="C118" s="2"/>
      <c r="D118" s="17"/>
      <c r="E118" s="17"/>
      <c r="F118" s="18"/>
      <c r="G118" s="2"/>
      <c r="H118" s="6"/>
      <c r="I118" s="6"/>
      <c r="J118" s="6"/>
      <c r="K118" s="2"/>
      <c r="L118" s="2"/>
      <c r="M118" s="1"/>
      <c r="N118" s="2"/>
      <c r="O118" s="4"/>
      <c r="P118" s="4"/>
      <c r="Q118" s="4"/>
      <c r="R118" s="7"/>
      <c r="S118" s="2"/>
      <c r="T118" s="2"/>
      <c r="U118" s="2"/>
      <c r="V118" s="19"/>
      <c r="W118" s="19"/>
      <c r="X118" s="19"/>
      <c r="Y118" s="19"/>
    </row>
    <row x14ac:dyDescent="0.25" r="119" customHeight="1" ht="23.25">
      <c r="A119" s="1"/>
      <c r="B119" s="2"/>
      <c r="C119" s="2"/>
      <c r="D119" s="17"/>
      <c r="E119" s="17"/>
      <c r="F119" s="18"/>
      <c r="G119" s="2"/>
      <c r="H119" s="6"/>
      <c r="I119" s="6"/>
      <c r="J119" s="6"/>
      <c r="K119" s="2"/>
      <c r="L119" s="2"/>
      <c r="M119" s="1"/>
      <c r="N119" s="2"/>
      <c r="O119" s="4"/>
      <c r="P119" s="4"/>
      <c r="Q119" s="4"/>
      <c r="R119" s="7"/>
      <c r="S119" s="2"/>
      <c r="T119" s="2"/>
      <c r="U119" s="2"/>
      <c r="V119" s="19"/>
      <c r="W119" s="19"/>
      <c r="X119" s="19"/>
      <c r="Y119" s="19"/>
    </row>
    <row x14ac:dyDescent="0.25" r="120" customHeight="1" ht="23.25">
      <c r="A120" s="1"/>
      <c r="B120" s="2"/>
      <c r="C120" s="2"/>
      <c r="D120" s="17"/>
      <c r="E120" s="17"/>
      <c r="F120" s="18"/>
      <c r="G120" s="2"/>
      <c r="H120" s="6"/>
      <c r="I120" s="6"/>
      <c r="J120" s="6"/>
      <c r="K120" s="2"/>
      <c r="L120" s="2"/>
      <c r="M120" s="1"/>
      <c r="N120" s="2"/>
      <c r="O120" s="4"/>
      <c r="P120" s="4"/>
      <c r="Q120" s="4"/>
      <c r="R120" s="7"/>
      <c r="S120" s="2"/>
      <c r="T120" s="2"/>
      <c r="U120" s="2"/>
      <c r="V120" s="19"/>
      <c r="W120" s="19"/>
      <c r="X120" s="19"/>
      <c r="Y120" s="19"/>
    </row>
    <row x14ac:dyDescent="0.25" r="121" customHeight="1" ht="23.25">
      <c r="A121" s="1"/>
      <c r="B121" s="2"/>
      <c r="C121" s="2"/>
      <c r="D121" s="17"/>
      <c r="E121" s="17"/>
      <c r="F121" s="18"/>
      <c r="G121" s="2"/>
      <c r="H121" s="6"/>
      <c r="I121" s="6"/>
      <c r="J121" s="6"/>
      <c r="K121" s="2"/>
      <c r="L121" s="2"/>
      <c r="M121" s="1"/>
      <c r="N121" s="2"/>
      <c r="O121" s="4"/>
      <c r="P121" s="4"/>
      <c r="Q121" s="4"/>
      <c r="R121" s="7"/>
      <c r="S121" s="2"/>
      <c r="T121" s="2"/>
      <c r="U121" s="2"/>
      <c r="V121" s="19"/>
      <c r="W121" s="19"/>
      <c r="X121" s="19"/>
      <c r="Y121" s="19"/>
    </row>
    <row x14ac:dyDescent="0.25" r="122" customHeight="1" ht="23.25">
      <c r="A122" s="1"/>
      <c r="B122" s="2"/>
      <c r="C122" s="2"/>
      <c r="D122" s="17"/>
      <c r="E122" s="17"/>
      <c r="F122" s="18"/>
      <c r="G122" s="2"/>
      <c r="H122" s="6"/>
      <c r="I122" s="6"/>
      <c r="J122" s="6"/>
      <c r="K122" s="2"/>
      <c r="L122" s="2"/>
      <c r="M122" s="1"/>
      <c r="N122" s="2"/>
      <c r="O122" s="4"/>
      <c r="P122" s="4"/>
      <c r="Q122" s="4"/>
      <c r="R122" s="7"/>
      <c r="S122" s="2"/>
      <c r="T122" s="2"/>
      <c r="U122" s="2"/>
      <c r="V122" s="19"/>
      <c r="W122" s="19"/>
      <c r="X122" s="19"/>
      <c r="Y122" s="19"/>
    </row>
    <row x14ac:dyDescent="0.25" r="123" customHeight="1" ht="23.25">
      <c r="A123" s="1"/>
      <c r="B123" s="2"/>
      <c r="C123" s="2"/>
      <c r="D123" s="17"/>
      <c r="E123" s="17"/>
      <c r="F123" s="18"/>
      <c r="G123" s="2"/>
      <c r="H123" s="6"/>
      <c r="I123" s="6"/>
      <c r="J123" s="6"/>
      <c r="K123" s="2"/>
      <c r="L123" s="2"/>
      <c r="M123" s="1"/>
      <c r="N123" s="2"/>
      <c r="O123" s="4"/>
      <c r="P123" s="4"/>
      <c r="Q123" s="4"/>
      <c r="R123" s="7"/>
      <c r="S123" s="2"/>
      <c r="T123" s="2"/>
      <c r="U123" s="2"/>
      <c r="V123" s="19"/>
      <c r="W123" s="19"/>
      <c r="X123" s="19"/>
      <c r="Y123" s="19"/>
    </row>
    <row x14ac:dyDescent="0.25" r="124" customHeight="1" ht="23.25">
      <c r="A124" s="1"/>
      <c r="B124" s="2"/>
      <c r="C124" s="2"/>
      <c r="D124" s="17"/>
      <c r="E124" s="17"/>
      <c r="F124" s="18"/>
      <c r="G124" s="2"/>
      <c r="H124" s="6"/>
      <c r="I124" s="6"/>
      <c r="J124" s="6"/>
      <c r="K124" s="2"/>
      <c r="L124" s="2"/>
      <c r="M124" s="1"/>
      <c r="N124" s="2"/>
      <c r="O124" s="4"/>
      <c r="P124" s="4"/>
      <c r="Q124" s="4"/>
      <c r="R124" s="7"/>
      <c r="S124" s="2"/>
      <c r="T124" s="2"/>
      <c r="U124" s="2"/>
      <c r="V124" s="19"/>
      <c r="W124" s="19"/>
      <c r="X124" s="19"/>
      <c r="Y124" s="19"/>
    </row>
    <row x14ac:dyDescent="0.25" r="125" customHeight="1" ht="23.25">
      <c r="A125" s="1"/>
      <c r="B125" s="2"/>
      <c r="C125" s="2"/>
      <c r="D125" s="17"/>
      <c r="E125" s="17"/>
      <c r="F125" s="18"/>
      <c r="G125" s="2"/>
      <c r="H125" s="6"/>
      <c r="I125" s="6"/>
      <c r="J125" s="6"/>
      <c r="K125" s="2"/>
      <c r="L125" s="2"/>
      <c r="M125" s="1"/>
      <c r="N125" s="2"/>
      <c r="O125" s="4"/>
      <c r="P125" s="4"/>
      <c r="Q125" s="4"/>
      <c r="R125" s="7"/>
      <c r="S125" s="2"/>
      <c r="T125" s="2"/>
      <c r="U125" s="2"/>
      <c r="V125" s="19"/>
      <c r="W125" s="19"/>
      <c r="X125" s="19"/>
      <c r="Y125" s="19"/>
    </row>
    <row x14ac:dyDescent="0.25" r="126" customHeight="1" ht="23.25">
      <c r="A126" s="1"/>
      <c r="B126" s="2"/>
      <c r="C126" s="2"/>
      <c r="D126" s="17"/>
      <c r="E126" s="17"/>
      <c r="F126" s="18"/>
      <c r="G126" s="2"/>
      <c r="H126" s="6"/>
      <c r="I126" s="6"/>
      <c r="J126" s="6"/>
      <c r="K126" s="2"/>
      <c r="L126" s="2"/>
      <c r="M126" s="1"/>
      <c r="N126" s="2"/>
      <c r="O126" s="4"/>
      <c r="P126" s="4"/>
      <c r="Q126" s="4"/>
      <c r="R126" s="7"/>
      <c r="S126" s="2"/>
      <c r="T126" s="2"/>
      <c r="U126" s="2"/>
      <c r="V126" s="19"/>
      <c r="W126" s="19"/>
      <c r="X126" s="19"/>
      <c r="Y126" s="19"/>
    </row>
    <row x14ac:dyDescent="0.25" r="127" customHeight="1" ht="23.25">
      <c r="A127" s="1"/>
      <c r="B127" s="2"/>
      <c r="C127" s="2"/>
      <c r="D127" s="17"/>
      <c r="E127" s="17"/>
      <c r="F127" s="18"/>
      <c r="G127" s="2"/>
      <c r="H127" s="6"/>
      <c r="I127" s="6"/>
      <c r="J127" s="6"/>
      <c r="K127" s="2"/>
      <c r="L127" s="2"/>
      <c r="M127" s="1"/>
      <c r="N127" s="2"/>
      <c r="O127" s="4"/>
      <c r="P127" s="4"/>
      <c r="Q127" s="4"/>
      <c r="R127" s="7"/>
      <c r="S127" s="2"/>
      <c r="T127" s="2"/>
      <c r="U127" s="2"/>
      <c r="V127" s="19"/>
      <c r="W127" s="19"/>
      <c r="X127" s="19"/>
      <c r="Y127" s="19"/>
    </row>
    <row x14ac:dyDescent="0.25" r="128" customHeight="1" ht="23.25">
      <c r="A128" s="1"/>
      <c r="B128" s="2"/>
      <c r="C128" s="2"/>
      <c r="D128" s="17"/>
      <c r="E128" s="17"/>
      <c r="F128" s="18"/>
      <c r="G128" s="2"/>
      <c r="H128" s="6"/>
      <c r="I128" s="6"/>
      <c r="J128" s="6"/>
      <c r="K128" s="2"/>
      <c r="L128" s="2"/>
      <c r="M128" s="1"/>
      <c r="N128" s="2"/>
      <c r="O128" s="4"/>
      <c r="P128" s="4"/>
      <c r="Q128" s="4"/>
      <c r="R128" s="7"/>
      <c r="S128" s="2"/>
      <c r="T128" s="2"/>
      <c r="U128" s="2"/>
      <c r="V128" s="19"/>
      <c r="W128" s="19"/>
      <c r="X128" s="19"/>
      <c r="Y128" s="19"/>
    </row>
    <row x14ac:dyDescent="0.25" r="129" customHeight="1" ht="23.25">
      <c r="A129" s="1"/>
      <c r="B129" s="2"/>
      <c r="C129" s="2"/>
      <c r="D129" s="17"/>
      <c r="E129" s="17"/>
      <c r="F129" s="18"/>
      <c r="G129" s="2"/>
      <c r="H129" s="6"/>
      <c r="I129" s="6"/>
      <c r="J129" s="6"/>
      <c r="K129" s="2"/>
      <c r="L129" s="2"/>
      <c r="M129" s="1"/>
      <c r="N129" s="2"/>
      <c r="O129" s="4"/>
      <c r="P129" s="4"/>
      <c r="Q129" s="4"/>
      <c r="R129" s="7"/>
      <c r="S129" s="2"/>
      <c r="T129" s="2"/>
      <c r="U129" s="2"/>
      <c r="V129" s="19"/>
      <c r="W129" s="19"/>
      <c r="X129" s="19"/>
      <c r="Y129" s="19"/>
    </row>
    <row x14ac:dyDescent="0.25" r="130" customHeight="1" ht="23.25">
      <c r="A130" s="1"/>
      <c r="B130" s="2"/>
      <c r="C130" s="2"/>
      <c r="D130" s="17"/>
      <c r="E130" s="17"/>
      <c r="F130" s="18"/>
      <c r="G130" s="2"/>
      <c r="H130" s="6"/>
      <c r="I130" s="6"/>
      <c r="J130" s="6"/>
      <c r="K130" s="2"/>
      <c r="L130" s="2"/>
      <c r="M130" s="1"/>
      <c r="N130" s="2"/>
      <c r="O130" s="4"/>
      <c r="P130" s="4"/>
      <c r="Q130" s="4"/>
      <c r="R130" s="7"/>
      <c r="S130" s="2"/>
      <c r="T130" s="2"/>
      <c r="U130" s="2"/>
      <c r="V130" s="19"/>
      <c r="W130" s="19"/>
      <c r="X130" s="19"/>
      <c r="Y130" s="19"/>
    </row>
    <row x14ac:dyDescent="0.25" r="131" customHeight="1" ht="23.25">
      <c r="A131" s="1"/>
      <c r="B131" s="2"/>
      <c r="C131" s="2"/>
      <c r="D131" s="17"/>
      <c r="E131" s="17"/>
      <c r="F131" s="18"/>
      <c r="G131" s="2"/>
      <c r="H131" s="6"/>
      <c r="I131" s="6"/>
      <c r="J131" s="6"/>
      <c r="K131" s="2"/>
      <c r="L131" s="2"/>
      <c r="M131" s="1"/>
      <c r="N131" s="2"/>
      <c r="O131" s="4"/>
      <c r="P131" s="4"/>
      <c r="Q131" s="4"/>
      <c r="R131" s="7"/>
      <c r="S131" s="2"/>
      <c r="T131" s="2"/>
      <c r="U131" s="2"/>
      <c r="V131" s="19"/>
      <c r="W131" s="19"/>
      <c r="X131" s="19"/>
      <c r="Y131" s="19"/>
    </row>
    <row x14ac:dyDescent="0.25" r="132" customHeight="1" ht="23.25">
      <c r="A132" s="1"/>
      <c r="B132" s="2"/>
      <c r="C132" s="2"/>
      <c r="D132" s="17"/>
      <c r="E132" s="17"/>
      <c r="F132" s="18"/>
      <c r="G132" s="2"/>
      <c r="H132" s="6"/>
      <c r="I132" s="6"/>
      <c r="J132" s="6"/>
      <c r="K132" s="2"/>
      <c r="L132" s="2"/>
      <c r="M132" s="1"/>
      <c r="N132" s="2"/>
      <c r="O132" s="4"/>
      <c r="P132" s="4"/>
      <c r="Q132" s="4"/>
      <c r="R132" s="7"/>
      <c r="S132" s="2"/>
      <c r="T132" s="2"/>
      <c r="U132" s="2"/>
      <c r="V132" s="19"/>
      <c r="W132" s="19"/>
      <c r="X132" s="19"/>
      <c r="Y132" s="19"/>
    </row>
    <row x14ac:dyDescent="0.25" r="133" customHeight="1" ht="23.25">
      <c r="A133" s="1"/>
      <c r="B133" s="2"/>
      <c r="C133" s="2"/>
      <c r="D133" s="17"/>
      <c r="E133" s="17"/>
      <c r="F133" s="18"/>
      <c r="G133" s="2"/>
      <c r="H133" s="6"/>
      <c r="I133" s="6"/>
      <c r="J133" s="6"/>
      <c r="K133" s="2"/>
      <c r="L133" s="2"/>
      <c r="M133" s="1"/>
      <c r="N133" s="2"/>
      <c r="O133" s="4"/>
      <c r="P133" s="4"/>
      <c r="Q133" s="4"/>
      <c r="R133" s="7"/>
      <c r="S133" s="2"/>
      <c r="T133" s="2"/>
      <c r="U133" s="2"/>
      <c r="V133" s="19"/>
      <c r="W133" s="19"/>
      <c r="X133" s="19"/>
      <c r="Y133" s="19"/>
    </row>
    <row x14ac:dyDescent="0.25" r="134" customHeight="1" ht="23.25">
      <c r="A134" s="1"/>
      <c r="B134" s="2"/>
      <c r="C134" s="2"/>
      <c r="D134" s="17"/>
      <c r="E134" s="17"/>
      <c r="F134" s="18"/>
      <c r="G134" s="2"/>
      <c r="H134" s="6"/>
      <c r="I134" s="6"/>
      <c r="J134" s="6"/>
      <c r="K134" s="2"/>
      <c r="L134" s="2"/>
      <c r="M134" s="1"/>
      <c r="N134" s="2"/>
      <c r="O134" s="4"/>
      <c r="P134" s="4"/>
      <c r="Q134" s="4"/>
      <c r="R134" s="7"/>
      <c r="S134" s="2"/>
      <c r="T134" s="2"/>
      <c r="U134" s="2"/>
      <c r="V134" s="19"/>
      <c r="W134" s="19"/>
      <c r="X134" s="19"/>
      <c r="Y134" s="19"/>
    </row>
    <row x14ac:dyDescent="0.25" r="135" customHeight="1" ht="23.25">
      <c r="A135" s="1"/>
      <c r="B135" s="2"/>
      <c r="C135" s="2"/>
      <c r="D135" s="17"/>
      <c r="E135" s="17"/>
      <c r="F135" s="18"/>
      <c r="G135" s="2"/>
      <c r="H135" s="6"/>
      <c r="I135" s="6"/>
      <c r="J135" s="6"/>
      <c r="K135" s="2"/>
      <c r="L135" s="2"/>
      <c r="M135" s="1"/>
      <c r="N135" s="2"/>
      <c r="O135" s="4"/>
      <c r="P135" s="4"/>
      <c r="Q135" s="4"/>
      <c r="R135" s="7"/>
      <c r="S135" s="2"/>
      <c r="T135" s="2"/>
      <c r="U135" s="2"/>
      <c r="V135" s="19"/>
      <c r="W135" s="19"/>
      <c r="X135" s="19"/>
      <c r="Y135" s="19"/>
    </row>
    <row x14ac:dyDescent="0.25" r="136" customHeight="1" ht="23.25">
      <c r="A136" s="1"/>
      <c r="B136" s="2"/>
      <c r="C136" s="2"/>
      <c r="D136" s="17"/>
      <c r="E136" s="17"/>
      <c r="F136" s="18"/>
      <c r="G136" s="2"/>
      <c r="H136" s="6"/>
      <c r="I136" s="6"/>
      <c r="J136" s="6"/>
      <c r="K136" s="2"/>
      <c r="L136" s="2"/>
      <c r="M136" s="1"/>
      <c r="N136" s="2"/>
      <c r="O136" s="4"/>
      <c r="P136" s="4"/>
      <c r="Q136" s="4"/>
      <c r="R136" s="7"/>
      <c r="S136" s="2"/>
      <c r="T136" s="2"/>
      <c r="U136" s="2"/>
      <c r="V136" s="19"/>
      <c r="W136" s="19"/>
      <c r="X136" s="19"/>
      <c r="Y136" s="19"/>
    </row>
    <row x14ac:dyDescent="0.25" r="137" customHeight="1" ht="23.25">
      <c r="A137" s="1"/>
      <c r="B137" s="2"/>
      <c r="C137" s="2"/>
      <c r="D137" s="17"/>
      <c r="E137" s="17"/>
      <c r="F137" s="18"/>
      <c r="G137" s="2"/>
      <c r="H137" s="6"/>
      <c r="I137" s="6"/>
      <c r="J137" s="6"/>
      <c r="K137" s="2"/>
      <c r="L137" s="2"/>
      <c r="M137" s="1"/>
      <c r="N137" s="2"/>
      <c r="O137" s="4"/>
      <c r="P137" s="4"/>
      <c r="Q137" s="4"/>
      <c r="R137" s="7"/>
      <c r="S137" s="2"/>
      <c r="T137" s="2"/>
      <c r="U137" s="2"/>
      <c r="V137" s="19"/>
      <c r="W137" s="19"/>
      <c r="X137" s="19"/>
      <c r="Y137" s="19"/>
    </row>
    <row x14ac:dyDescent="0.25" r="138" customHeight="1" ht="23.25">
      <c r="A138" s="1"/>
      <c r="B138" s="2"/>
      <c r="C138" s="2"/>
      <c r="D138" s="17"/>
      <c r="E138" s="17"/>
      <c r="F138" s="18"/>
      <c r="G138" s="2"/>
      <c r="H138" s="6"/>
      <c r="I138" s="6"/>
      <c r="J138" s="6"/>
      <c r="K138" s="2"/>
      <c r="L138" s="2"/>
      <c r="M138" s="1"/>
      <c r="N138" s="2"/>
      <c r="O138" s="4"/>
      <c r="P138" s="4"/>
      <c r="Q138" s="4"/>
      <c r="R138" s="7"/>
      <c r="S138" s="2"/>
      <c r="T138" s="2"/>
      <c r="U138" s="2"/>
      <c r="V138" s="19"/>
      <c r="W138" s="19"/>
      <c r="X138" s="19"/>
      <c r="Y138" s="19"/>
    </row>
    <row x14ac:dyDescent="0.25" r="139" customHeight="1" ht="23.25">
      <c r="A139" s="1"/>
      <c r="B139" s="2"/>
      <c r="C139" s="2"/>
      <c r="D139" s="17"/>
      <c r="E139" s="17"/>
      <c r="F139" s="18"/>
      <c r="G139" s="2"/>
      <c r="H139" s="6"/>
      <c r="I139" s="6"/>
      <c r="J139" s="6"/>
      <c r="K139" s="2"/>
      <c r="L139" s="2"/>
      <c r="M139" s="1"/>
      <c r="N139" s="2"/>
      <c r="O139" s="4"/>
      <c r="P139" s="4"/>
      <c r="Q139" s="4"/>
      <c r="R139" s="7"/>
      <c r="S139" s="2"/>
      <c r="T139" s="2"/>
      <c r="U139" s="2"/>
      <c r="V139" s="19"/>
      <c r="W139" s="19"/>
      <c r="X139" s="19"/>
      <c r="Y139" s="19"/>
    </row>
    <row x14ac:dyDescent="0.25" r="140" customHeight="1" ht="23.25">
      <c r="A140" s="1"/>
      <c r="B140" s="2"/>
      <c r="C140" s="2"/>
      <c r="D140" s="17"/>
      <c r="E140" s="17"/>
      <c r="F140" s="18"/>
      <c r="G140" s="2"/>
      <c r="H140" s="6"/>
      <c r="I140" s="6"/>
      <c r="J140" s="6"/>
      <c r="K140" s="2"/>
      <c r="L140" s="2"/>
      <c r="M140" s="1"/>
      <c r="N140" s="2"/>
      <c r="O140" s="4"/>
      <c r="P140" s="4"/>
      <c r="Q140" s="4"/>
      <c r="R140" s="7"/>
      <c r="S140" s="2"/>
      <c r="T140" s="2"/>
      <c r="U140" s="2"/>
      <c r="V140" s="19"/>
      <c r="W140" s="19"/>
      <c r="X140" s="19"/>
      <c r="Y140" s="19"/>
    </row>
    <row x14ac:dyDescent="0.25" r="141" customHeight="1" ht="23.25">
      <c r="A141" s="1"/>
      <c r="B141" s="2"/>
      <c r="C141" s="2"/>
      <c r="D141" s="17"/>
      <c r="E141" s="17"/>
      <c r="F141" s="18"/>
      <c r="G141" s="2"/>
      <c r="H141" s="6"/>
      <c r="I141" s="6"/>
      <c r="J141" s="6"/>
      <c r="K141" s="2"/>
      <c r="L141" s="2"/>
      <c r="M141" s="1"/>
      <c r="N141" s="2"/>
      <c r="O141" s="4"/>
      <c r="P141" s="4"/>
      <c r="Q141" s="4"/>
      <c r="R141" s="7"/>
      <c r="S141" s="2"/>
      <c r="T141" s="2"/>
      <c r="U141" s="2"/>
      <c r="V141" s="19"/>
      <c r="W141" s="19"/>
      <c r="X141" s="19"/>
      <c r="Y141" s="19"/>
    </row>
    <row x14ac:dyDescent="0.25" r="142" customHeight="1" ht="23.25">
      <c r="A142" s="1"/>
      <c r="B142" s="2"/>
      <c r="C142" s="2"/>
      <c r="D142" s="17"/>
      <c r="E142" s="17"/>
      <c r="F142" s="18"/>
      <c r="G142" s="2"/>
      <c r="H142" s="6"/>
      <c r="I142" s="6"/>
      <c r="J142" s="6"/>
      <c r="K142" s="2"/>
      <c r="L142" s="2"/>
      <c r="M142" s="1"/>
      <c r="N142" s="2"/>
      <c r="O142" s="4"/>
      <c r="P142" s="4"/>
      <c r="Q142" s="4"/>
      <c r="R142" s="7"/>
      <c r="S142" s="2"/>
      <c r="T142" s="2"/>
      <c r="U142" s="2"/>
      <c r="V142" s="19"/>
      <c r="W142" s="19"/>
      <c r="X142" s="19"/>
      <c r="Y142" s="19"/>
    </row>
    <row x14ac:dyDescent="0.25" r="143" customHeight="1" ht="23.25">
      <c r="A143" s="1"/>
      <c r="B143" s="2"/>
      <c r="C143" s="2"/>
      <c r="D143" s="17"/>
      <c r="E143" s="17"/>
      <c r="F143" s="18"/>
      <c r="G143" s="2"/>
      <c r="H143" s="6"/>
      <c r="I143" s="6"/>
      <c r="J143" s="6"/>
      <c r="K143" s="2"/>
      <c r="L143" s="2"/>
      <c r="M143" s="1"/>
      <c r="N143" s="2"/>
      <c r="O143" s="4"/>
      <c r="P143" s="4"/>
      <c r="Q143" s="4"/>
      <c r="R143" s="7"/>
      <c r="S143" s="2"/>
      <c r="T143" s="2"/>
      <c r="U143" s="2"/>
      <c r="V143" s="19"/>
      <c r="W143" s="19"/>
      <c r="X143" s="19"/>
      <c r="Y143" s="19"/>
    </row>
    <row x14ac:dyDescent="0.25" r="144" customHeight="1" ht="23.25">
      <c r="A144" s="1"/>
      <c r="B144" s="2"/>
      <c r="C144" s="2"/>
      <c r="D144" s="17"/>
      <c r="E144" s="17"/>
      <c r="F144" s="18"/>
      <c r="G144" s="2"/>
      <c r="H144" s="6"/>
      <c r="I144" s="6"/>
      <c r="J144" s="6"/>
      <c r="K144" s="2"/>
      <c r="L144" s="2"/>
      <c r="M144" s="1"/>
      <c r="N144" s="2"/>
      <c r="O144" s="4"/>
      <c r="P144" s="4"/>
      <c r="Q144" s="4"/>
      <c r="R144" s="7"/>
      <c r="S144" s="2"/>
      <c r="T144" s="2"/>
      <c r="U144" s="2"/>
      <c r="V144" s="19"/>
      <c r="W144" s="19"/>
      <c r="X144" s="19"/>
      <c r="Y144" s="19"/>
    </row>
    <row x14ac:dyDescent="0.25" r="145" customHeight="1" ht="23.25">
      <c r="A145" s="1"/>
      <c r="B145" s="2"/>
      <c r="C145" s="2"/>
      <c r="D145" s="17"/>
      <c r="E145" s="17"/>
      <c r="F145" s="18"/>
      <c r="G145" s="2"/>
      <c r="H145" s="6"/>
      <c r="I145" s="6"/>
      <c r="J145" s="6"/>
      <c r="K145" s="2"/>
      <c r="L145" s="2"/>
      <c r="M145" s="1"/>
      <c r="N145" s="2"/>
      <c r="O145" s="4"/>
      <c r="P145" s="4"/>
      <c r="Q145" s="4"/>
      <c r="R145" s="7"/>
      <c r="S145" s="2"/>
      <c r="T145" s="2"/>
      <c r="U145" s="2"/>
      <c r="V145" s="19"/>
      <c r="W145" s="19"/>
      <c r="X145" s="19"/>
      <c r="Y145" s="19"/>
    </row>
    <row x14ac:dyDescent="0.25" r="146" customHeight="1" ht="23.25">
      <c r="A146" s="1"/>
      <c r="B146" s="2"/>
      <c r="C146" s="2"/>
      <c r="D146" s="17"/>
      <c r="E146" s="17"/>
      <c r="F146" s="18"/>
      <c r="G146" s="2"/>
      <c r="H146" s="6"/>
      <c r="I146" s="6"/>
      <c r="J146" s="6"/>
      <c r="K146" s="2"/>
      <c r="L146" s="2"/>
      <c r="M146" s="1"/>
      <c r="N146" s="2"/>
      <c r="O146" s="4"/>
      <c r="P146" s="4"/>
      <c r="Q146" s="4"/>
      <c r="R146" s="7"/>
      <c r="S146" s="2"/>
      <c r="T146" s="2"/>
      <c r="U146" s="2"/>
      <c r="V146" s="19"/>
      <c r="W146" s="19"/>
      <c r="X146" s="19"/>
      <c r="Y146" s="19"/>
    </row>
    <row x14ac:dyDescent="0.25" r="147" customHeight="1" ht="23.25">
      <c r="A147" s="1"/>
      <c r="B147" s="2"/>
      <c r="C147" s="2"/>
      <c r="D147" s="17"/>
      <c r="E147" s="17"/>
      <c r="F147" s="18"/>
      <c r="G147" s="2"/>
      <c r="H147" s="6"/>
      <c r="I147" s="6"/>
      <c r="J147" s="6"/>
      <c r="K147" s="2"/>
      <c r="L147" s="2"/>
      <c r="M147" s="1"/>
      <c r="N147" s="2"/>
      <c r="O147" s="4"/>
      <c r="P147" s="4"/>
      <c r="Q147" s="4"/>
      <c r="R147" s="7"/>
      <c r="S147" s="2"/>
      <c r="T147" s="2"/>
      <c r="U147" s="2"/>
      <c r="V147" s="19"/>
      <c r="W147" s="19"/>
      <c r="X147" s="19"/>
      <c r="Y147" s="19"/>
    </row>
    <row x14ac:dyDescent="0.25" r="148" customHeight="1" ht="23.25">
      <c r="A148" s="1"/>
      <c r="B148" s="2"/>
      <c r="C148" s="2"/>
      <c r="D148" s="17"/>
      <c r="E148" s="17"/>
      <c r="F148" s="18"/>
      <c r="G148" s="2"/>
      <c r="H148" s="6"/>
      <c r="I148" s="6"/>
      <c r="J148" s="6"/>
      <c r="K148" s="2"/>
      <c r="L148" s="2"/>
      <c r="M148" s="1"/>
      <c r="N148" s="2"/>
      <c r="O148" s="4"/>
      <c r="P148" s="4"/>
      <c r="Q148" s="4"/>
      <c r="R148" s="7"/>
      <c r="S148" s="2"/>
      <c r="T148" s="2"/>
      <c r="U148" s="2"/>
      <c r="V148" s="19"/>
      <c r="W148" s="19"/>
      <c r="X148" s="19"/>
      <c r="Y148" s="19"/>
    </row>
    <row x14ac:dyDescent="0.25" r="149" customHeight="1" ht="23.25">
      <c r="A149" s="1"/>
      <c r="B149" s="2"/>
      <c r="C149" s="2"/>
      <c r="D149" s="17"/>
      <c r="E149" s="17"/>
      <c r="F149" s="18"/>
      <c r="G149" s="2"/>
      <c r="H149" s="6"/>
      <c r="I149" s="6"/>
      <c r="J149" s="6"/>
      <c r="K149" s="2"/>
      <c r="L149" s="2"/>
      <c r="M149" s="1"/>
      <c r="N149" s="2"/>
      <c r="O149" s="4"/>
      <c r="P149" s="4"/>
      <c r="Q149" s="4"/>
      <c r="R149" s="7"/>
      <c r="S149" s="2"/>
      <c r="T149" s="2"/>
      <c r="U149" s="2"/>
      <c r="V149" s="19"/>
      <c r="W149" s="19"/>
      <c r="X149" s="19"/>
      <c r="Y149" s="19"/>
    </row>
    <row x14ac:dyDescent="0.25" r="150" customHeight="1" ht="23.25">
      <c r="A150" s="1"/>
      <c r="B150" s="2"/>
      <c r="C150" s="2"/>
      <c r="D150" s="17"/>
      <c r="E150" s="17"/>
      <c r="F150" s="18"/>
      <c r="G150" s="2"/>
      <c r="H150" s="6"/>
      <c r="I150" s="6"/>
      <c r="J150" s="6"/>
      <c r="K150" s="2"/>
      <c r="L150" s="2"/>
      <c r="M150" s="1"/>
      <c r="N150" s="2"/>
      <c r="O150" s="4"/>
      <c r="P150" s="4"/>
      <c r="Q150" s="4"/>
      <c r="R150" s="7"/>
      <c r="S150" s="2"/>
      <c r="T150" s="2"/>
      <c r="U150" s="2"/>
      <c r="V150" s="19"/>
      <c r="W150" s="19"/>
      <c r="X150" s="19"/>
      <c r="Y150" s="19"/>
    </row>
    <row x14ac:dyDescent="0.25" r="151" customHeight="1" ht="23.25">
      <c r="A151" s="1"/>
      <c r="B151" s="2"/>
      <c r="C151" s="2"/>
      <c r="D151" s="17"/>
      <c r="E151" s="17"/>
      <c r="F151" s="18"/>
      <c r="G151" s="2"/>
      <c r="H151" s="6"/>
      <c r="I151" s="6"/>
      <c r="J151" s="6"/>
      <c r="K151" s="2"/>
      <c r="L151" s="2"/>
      <c r="M151" s="1"/>
      <c r="N151" s="2"/>
      <c r="O151" s="4"/>
      <c r="P151" s="4"/>
      <c r="Q151" s="4"/>
      <c r="R151" s="7"/>
      <c r="S151" s="2"/>
      <c r="T151" s="2"/>
      <c r="U151" s="2"/>
      <c r="V151" s="19"/>
      <c r="W151" s="19"/>
      <c r="X151" s="19"/>
      <c r="Y151" s="19"/>
    </row>
    <row x14ac:dyDescent="0.25" r="152" customHeight="1" ht="23.25">
      <c r="A152" s="1"/>
      <c r="B152" s="2"/>
      <c r="C152" s="2"/>
      <c r="D152" s="17"/>
      <c r="E152" s="17"/>
      <c r="F152" s="18"/>
      <c r="G152" s="2"/>
      <c r="H152" s="6"/>
      <c r="I152" s="6"/>
      <c r="J152" s="6"/>
      <c r="K152" s="2"/>
      <c r="L152" s="2"/>
      <c r="M152" s="1"/>
      <c r="N152" s="2"/>
      <c r="O152" s="4"/>
      <c r="P152" s="4"/>
      <c r="Q152" s="4"/>
      <c r="R152" s="7"/>
      <c r="S152" s="2"/>
      <c r="T152" s="2"/>
      <c r="U152" s="2"/>
      <c r="V152" s="19"/>
      <c r="W152" s="19"/>
      <c r="X152" s="19"/>
      <c r="Y152" s="19"/>
    </row>
    <row x14ac:dyDescent="0.25" r="153" customHeight="1" ht="23.25">
      <c r="A153" s="1"/>
      <c r="B153" s="2"/>
      <c r="C153" s="2"/>
      <c r="D153" s="17"/>
      <c r="E153" s="17"/>
      <c r="F153" s="18"/>
      <c r="G153" s="2"/>
      <c r="H153" s="6"/>
      <c r="I153" s="6"/>
      <c r="J153" s="6"/>
      <c r="K153" s="2"/>
      <c r="L153" s="2"/>
      <c r="M153" s="1"/>
      <c r="N153" s="2"/>
      <c r="O153" s="4"/>
      <c r="P153" s="4"/>
      <c r="Q153" s="4"/>
      <c r="R153" s="7"/>
      <c r="S153" s="2"/>
      <c r="T153" s="2"/>
      <c r="U153" s="2"/>
      <c r="V153" s="19"/>
      <c r="W153" s="19"/>
      <c r="X153" s="19"/>
      <c r="Y153" s="19"/>
    </row>
    <row x14ac:dyDescent="0.25" r="154" customHeight="1" ht="23.25">
      <c r="A154" s="1"/>
      <c r="B154" s="2"/>
      <c r="C154" s="2"/>
      <c r="D154" s="17"/>
      <c r="E154" s="17"/>
      <c r="F154" s="18"/>
      <c r="G154" s="2"/>
      <c r="H154" s="6"/>
      <c r="I154" s="6"/>
      <c r="J154" s="6"/>
      <c r="K154" s="2"/>
      <c r="L154" s="2"/>
      <c r="M154" s="1"/>
      <c r="N154" s="2"/>
      <c r="O154" s="4"/>
      <c r="P154" s="4"/>
      <c r="Q154" s="4"/>
      <c r="R154" s="7"/>
      <c r="S154" s="2"/>
      <c r="T154" s="2"/>
      <c r="U154" s="2"/>
      <c r="V154" s="19"/>
      <c r="W154" s="19"/>
      <c r="X154" s="19"/>
      <c r="Y154" s="19"/>
    </row>
    <row x14ac:dyDescent="0.25" r="155" customHeight="1" ht="23.25">
      <c r="A155" s="1"/>
      <c r="B155" s="2"/>
      <c r="C155" s="2"/>
      <c r="D155" s="17"/>
      <c r="E155" s="17"/>
      <c r="F155" s="18"/>
      <c r="G155" s="2"/>
      <c r="H155" s="6"/>
      <c r="I155" s="6"/>
      <c r="J155" s="6"/>
      <c r="K155" s="2"/>
      <c r="L155" s="2"/>
      <c r="M155" s="1"/>
      <c r="N155" s="2"/>
      <c r="O155" s="4"/>
      <c r="P155" s="4"/>
      <c r="Q155" s="4"/>
      <c r="R155" s="7"/>
      <c r="S155" s="2"/>
      <c r="T155" s="2"/>
      <c r="U155" s="2"/>
      <c r="V155" s="19"/>
      <c r="W155" s="19"/>
      <c r="X155" s="19"/>
      <c r="Y155" s="19"/>
    </row>
    <row x14ac:dyDescent="0.25" r="156" customHeight="1" ht="23.25">
      <c r="A156" s="1"/>
      <c r="B156" s="2"/>
      <c r="C156" s="2"/>
      <c r="D156" s="17"/>
      <c r="E156" s="17"/>
      <c r="F156" s="18"/>
      <c r="G156" s="2"/>
      <c r="H156" s="6"/>
      <c r="I156" s="6"/>
      <c r="J156" s="6"/>
      <c r="K156" s="2"/>
      <c r="L156" s="2"/>
      <c r="M156" s="1"/>
      <c r="N156" s="2"/>
      <c r="O156" s="4"/>
      <c r="P156" s="4"/>
      <c r="Q156" s="4"/>
      <c r="R156" s="7"/>
      <c r="S156" s="2"/>
      <c r="T156" s="2"/>
      <c r="U156" s="2"/>
      <c r="V156" s="19"/>
      <c r="W156" s="19"/>
      <c r="X156" s="19"/>
      <c r="Y156" s="19"/>
    </row>
    <row x14ac:dyDescent="0.25" r="157" customHeight="1" ht="23.25">
      <c r="A157" s="1"/>
      <c r="B157" s="2"/>
      <c r="C157" s="2"/>
      <c r="D157" s="17"/>
      <c r="E157" s="17"/>
      <c r="F157" s="18"/>
      <c r="G157" s="2"/>
      <c r="H157" s="6"/>
      <c r="I157" s="6"/>
      <c r="J157" s="6"/>
      <c r="K157" s="2"/>
      <c r="L157" s="2"/>
      <c r="M157" s="1"/>
      <c r="N157" s="2"/>
      <c r="O157" s="4"/>
      <c r="P157" s="4"/>
      <c r="Q157" s="4"/>
      <c r="R157" s="7"/>
      <c r="S157" s="2"/>
      <c r="T157" s="2"/>
      <c r="U157" s="2"/>
      <c r="V157" s="19"/>
      <c r="W157" s="19"/>
      <c r="X157" s="19"/>
      <c r="Y157" s="19"/>
    </row>
    <row x14ac:dyDescent="0.25" r="158" customHeight="1" ht="23.25">
      <c r="A158" s="1"/>
      <c r="B158" s="2"/>
      <c r="C158" s="2"/>
      <c r="D158" s="17"/>
      <c r="E158" s="17"/>
      <c r="F158" s="18"/>
      <c r="G158" s="2"/>
      <c r="H158" s="6"/>
      <c r="I158" s="6"/>
      <c r="J158" s="6"/>
      <c r="K158" s="2"/>
      <c r="L158" s="2"/>
      <c r="M158" s="1"/>
      <c r="N158" s="2"/>
      <c r="O158" s="4"/>
      <c r="P158" s="4"/>
      <c r="Q158" s="4"/>
      <c r="R158" s="7"/>
      <c r="S158" s="2"/>
      <c r="T158" s="2"/>
      <c r="U158" s="2"/>
      <c r="V158" s="19"/>
      <c r="W158" s="19"/>
      <c r="X158" s="19"/>
      <c r="Y158" s="19"/>
    </row>
    <row x14ac:dyDescent="0.25" r="159" customHeight="1" ht="23.25">
      <c r="A159" s="1"/>
      <c r="B159" s="2"/>
      <c r="C159" s="2"/>
      <c r="D159" s="17"/>
      <c r="E159" s="17"/>
      <c r="F159" s="18"/>
      <c r="G159" s="2"/>
      <c r="H159" s="6"/>
      <c r="I159" s="6"/>
      <c r="J159" s="6"/>
      <c r="K159" s="2"/>
      <c r="L159" s="2"/>
      <c r="M159" s="1"/>
      <c r="N159" s="2"/>
      <c r="O159" s="4"/>
      <c r="P159" s="4"/>
      <c r="Q159" s="4"/>
      <c r="R159" s="7"/>
      <c r="S159" s="2"/>
      <c r="T159" s="2"/>
      <c r="U159" s="2"/>
      <c r="V159" s="19"/>
      <c r="W159" s="19"/>
      <c r="X159" s="19"/>
      <c r="Y159" s="19"/>
    </row>
    <row x14ac:dyDescent="0.25" r="160" customHeight="1" ht="23.25">
      <c r="A160" s="1"/>
      <c r="B160" s="2"/>
      <c r="C160" s="2"/>
      <c r="D160" s="17"/>
      <c r="E160" s="17"/>
      <c r="F160" s="18"/>
      <c r="G160" s="2"/>
      <c r="H160" s="6"/>
      <c r="I160" s="6"/>
      <c r="J160" s="6"/>
      <c r="K160" s="2"/>
      <c r="L160" s="2"/>
      <c r="M160" s="1"/>
      <c r="N160" s="2"/>
      <c r="O160" s="4"/>
      <c r="P160" s="4"/>
      <c r="Q160" s="4"/>
      <c r="R160" s="7"/>
      <c r="S160" s="2"/>
      <c r="T160" s="2"/>
      <c r="U160" s="2"/>
      <c r="V160" s="19"/>
      <c r="W160" s="19"/>
      <c r="X160" s="19"/>
      <c r="Y160" s="19"/>
    </row>
    <row x14ac:dyDescent="0.25" r="161" customHeight="1" ht="23.25">
      <c r="A161" s="1"/>
      <c r="B161" s="2"/>
      <c r="C161" s="2"/>
      <c r="D161" s="17"/>
      <c r="E161" s="17"/>
      <c r="F161" s="18"/>
      <c r="G161" s="2"/>
      <c r="H161" s="6"/>
      <c r="I161" s="6"/>
      <c r="J161" s="6"/>
      <c r="K161" s="2"/>
      <c r="L161" s="2"/>
      <c r="M161" s="1"/>
      <c r="N161" s="2"/>
      <c r="O161" s="4"/>
      <c r="P161" s="4"/>
      <c r="Q161" s="4"/>
      <c r="R161" s="7"/>
      <c r="S161" s="2"/>
      <c r="T161" s="2"/>
      <c r="U161" s="2"/>
      <c r="V161" s="19"/>
      <c r="W161" s="19"/>
      <c r="X161" s="19"/>
      <c r="Y161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Sheet2</vt:lpstr>
      <vt:lpstr>Projects</vt:lpstr>
      <vt:lpstr>Sheet3</vt:lpstr>
      <vt:lpstr>Portfolio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2025-08-23T17:32:38.208Z</dcterms:created>
  <dcterms:modified xsi:type="dcterms:W3CDTF">2025-08-23T17:32:38.208Z</dcterms:modified>
</cp:coreProperties>
</file>