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in/Downloads/"/>
    </mc:Choice>
  </mc:AlternateContent>
  <xr:revisionPtr revIDLastSave="0" documentId="13_ncr:1_{1592E5C0-3E47-0B4F-AF0F-927A63CE1579}" xr6:coauthVersionLast="47" xr6:coauthVersionMax="47" xr10:uidLastSave="{00000000-0000-0000-0000-000000000000}"/>
  <bookViews>
    <workbookView xWindow="1100" yWindow="760" windowWidth="33460" windowHeight="21580" activeTab="1" xr2:uid="{D028A189-414D-1443-8042-DCA80126F037}"/>
  </bookViews>
  <sheets>
    <sheet name="DKFF" sheetId="3" r:id="rId1"/>
    <sheet name="GOW" sheetId="5" r:id="rId2"/>
  </sheets>
  <definedNames>
    <definedName name="solver_adj" localSheetId="0" hidden="1">DKFF!$F$9:$M$9</definedName>
    <definedName name="solver_adj" localSheetId="1" hidden="1">GOW!$F$19:$J$21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DKFF!$F$9:$M$9</definedName>
    <definedName name="solver_lhs1" localSheetId="1" hidden="1">GOW!$F$19:$J$21</definedName>
    <definedName name="solver_lhs2" localSheetId="0" hidden="1">DKFF!$P$14:$P$22</definedName>
    <definedName name="solver_lhs2" localSheetId="1" hidden="1">GOW!$M$27:$M$29</definedName>
    <definedName name="solver_lhs3" localSheetId="0" hidden="1">DKFF!$P$23</definedName>
    <definedName name="solver_lhs3" localSheetId="1" hidden="1">GOW!$M$30:$M$34</definedName>
    <definedName name="solver_lhs4" localSheetId="0" hidden="1">DKFF!$P$27:$P$29</definedName>
    <definedName name="solver_lhs4" localSheetId="1" hidden="1">GOW!$M$35:$M$37</definedName>
    <definedName name="solver_lhs5" localSheetId="0" hidden="1">DKFF!#REF!</definedName>
    <definedName name="solver_lhs5" localSheetId="1" hidden="1">GOW!$M$38:$M$44</definedName>
    <definedName name="solver_lhs6" localSheetId="0" hidden="1">DKFF!#REF!</definedName>
    <definedName name="solver_lhs6" localSheetId="1" hidden="1">GOW!$M$45:$M$49</definedName>
    <definedName name="solver_lhs7" localSheetId="1" hidden="1">GOW!$M$50:$M$54</definedName>
    <definedName name="solver_lhs8" localSheetId="1" hidden="1">GOW!$M$59:$M$61</definedName>
    <definedName name="solver_lhs9" localSheetId="1" hidden="1">GOW!$M$62:$M$64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9</definedName>
    <definedName name="solver_opt" localSheetId="0" hidden="1">DKFF!$P$9</definedName>
    <definedName name="solver_opt" localSheetId="1" hidden="1">GOW!$P$9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DKFF!$Q$14:$Q$22</definedName>
    <definedName name="solver_rhs2" localSheetId="1" hidden="1">GOW!$N$27:$N$29</definedName>
    <definedName name="solver_rhs3" localSheetId="0" hidden="1">DKFF!$Q$23</definedName>
    <definedName name="solver_rhs3" localSheetId="1" hidden="1">GOW!$N$30:$N$34</definedName>
    <definedName name="solver_rhs4" localSheetId="0" hidden="1">DKFF!$Q$27:$Q$29</definedName>
    <definedName name="solver_rhs4" localSheetId="1" hidden="1">GOW!$N$35:$N$37</definedName>
    <definedName name="solver_rhs5" localSheetId="0" hidden="1">DKFF!#REF!</definedName>
    <definedName name="solver_rhs5" localSheetId="1" hidden="1">GOW!$N$38:$N$44</definedName>
    <definedName name="solver_rhs6" localSheetId="0" hidden="1">DKFF!#REF!</definedName>
    <definedName name="solver_rhs6" localSheetId="1" hidden="1">GOW!$N$45:$N$49</definedName>
    <definedName name="solver_rhs7" localSheetId="1" hidden="1">GOW!$N$50:$N$54</definedName>
    <definedName name="solver_rhs8" localSheetId="1" hidden="1">GOW!$N$59:$N$61</definedName>
    <definedName name="solver_rhs9" localSheetId="1" hidden="1">GOW!$N$62:$N$64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5" l="1"/>
  <c r="H57" i="5" s="1"/>
  <c r="K20" i="5"/>
  <c r="G57" i="5" s="1"/>
  <c r="K19" i="5"/>
  <c r="F57" i="5" s="1"/>
  <c r="M51" i="5"/>
  <c r="M52" i="5"/>
  <c r="M53" i="5"/>
  <c r="M54" i="5"/>
  <c r="M50" i="5"/>
  <c r="M46" i="5"/>
  <c r="M47" i="5"/>
  <c r="M48" i="5"/>
  <c r="M49" i="5"/>
  <c r="M45" i="5"/>
  <c r="M42" i="5"/>
  <c r="M41" i="5"/>
  <c r="M40" i="5"/>
  <c r="M43" i="5"/>
  <c r="M44" i="5"/>
  <c r="M38" i="5"/>
  <c r="M37" i="5"/>
  <c r="M36" i="5"/>
  <c r="M35" i="5"/>
  <c r="M39" i="5"/>
  <c r="G22" i="5"/>
  <c r="H22" i="5"/>
  <c r="I22" i="5"/>
  <c r="J22" i="5"/>
  <c r="F22" i="5"/>
  <c r="G29" i="5"/>
  <c r="H29" i="5"/>
  <c r="I29" i="5"/>
  <c r="J29" i="5"/>
  <c r="G28" i="5"/>
  <c r="H28" i="5"/>
  <c r="I28" i="5"/>
  <c r="J28" i="5"/>
  <c r="F29" i="5"/>
  <c r="F28" i="5"/>
  <c r="G27" i="5"/>
  <c r="H27" i="5"/>
  <c r="I27" i="5"/>
  <c r="J27" i="5"/>
  <c r="F27" i="5"/>
  <c r="N9" i="3"/>
  <c r="M33" i="3" s="1"/>
  <c r="F33" i="3"/>
  <c r="G33" i="3"/>
  <c r="H33" i="3"/>
  <c r="I33" i="3"/>
  <c r="J33" i="3"/>
  <c r="K33" i="3"/>
  <c r="L33" i="3"/>
  <c r="E33" i="3"/>
  <c r="G23" i="3"/>
  <c r="H23" i="3"/>
  <c r="I23" i="3"/>
  <c r="J23" i="3"/>
  <c r="K23" i="3"/>
  <c r="L23" i="3"/>
  <c r="M23" i="3"/>
  <c r="F23" i="3"/>
  <c r="M11" i="3"/>
  <c r="J12" i="3"/>
  <c r="H12" i="3"/>
  <c r="K11" i="3"/>
  <c r="F11" i="3"/>
  <c r="L10" i="3"/>
  <c r="I10" i="3"/>
  <c r="G10" i="3"/>
  <c r="P22" i="3"/>
  <c r="O10" i="3" s="1"/>
  <c r="P15" i="3"/>
  <c r="P16" i="3"/>
  <c r="P17" i="3"/>
  <c r="P18" i="3"/>
  <c r="P19" i="3"/>
  <c r="P20" i="3"/>
  <c r="P21" i="3"/>
  <c r="P14" i="3"/>
  <c r="P9" i="3"/>
  <c r="M64" i="5" l="1"/>
  <c r="M63" i="5"/>
  <c r="M62" i="5"/>
  <c r="M60" i="5"/>
  <c r="M59" i="5"/>
  <c r="M61" i="5"/>
  <c r="M31" i="5"/>
  <c r="P9" i="5"/>
  <c r="M34" i="5"/>
  <c r="M33" i="5"/>
  <c r="M30" i="5"/>
  <c r="M32" i="5"/>
  <c r="M29" i="5"/>
  <c r="M27" i="5"/>
  <c r="M28" i="5"/>
  <c r="P23" i="3"/>
  <c r="N12" i="3"/>
  <c r="H26" i="3" s="1"/>
  <c r="N11" i="3"/>
  <c r="G26" i="3" s="1"/>
  <c r="N10" i="3"/>
  <c r="F26" i="3" s="1"/>
  <c r="P28" i="3" l="1"/>
  <c r="P29" i="3"/>
  <c r="P27" i="3"/>
</calcChain>
</file>

<file path=xl/sharedStrings.xml><?xml version="1.0" encoding="utf-8"?>
<sst xmlns="http://schemas.openxmlformats.org/spreadsheetml/2006/main" count="240" uniqueCount="84">
  <si>
    <t>LT</t>
  </si>
  <si>
    <t>GT</t>
  </si>
  <si>
    <t>Cost</t>
  </si>
  <si>
    <t>LHS</t>
  </si>
  <si>
    <t>RHS</t>
  </si>
  <si>
    <t>CP2 by Moises Marin</t>
  </si>
  <si>
    <t>Solve the two problems provided using LP Solver models in EXCEL.</t>
  </si>
  <si>
    <t>cause</t>
  </si>
  <si>
    <t>A</t>
  </si>
  <si>
    <t>B</t>
  </si>
  <si>
    <t>C</t>
  </si>
  <si>
    <t>D</t>
  </si>
  <si>
    <t>E</t>
  </si>
  <si>
    <t>F</t>
  </si>
  <si>
    <t>G</t>
  </si>
  <si>
    <t>H</t>
  </si>
  <si>
    <t>max</t>
  </si>
  <si>
    <t>category</t>
  </si>
  <si>
    <t>M</t>
  </si>
  <si>
    <t>S</t>
  </si>
  <si>
    <t>L</t>
  </si>
  <si>
    <t>value</t>
  </si>
  <si>
    <t>responsibility</t>
  </si>
  <si>
    <t>distribution</t>
  </si>
  <si>
    <t>Maximize</t>
  </si>
  <si>
    <t>investment</t>
  </si>
  <si>
    <t>at least 30%</t>
  </si>
  <si>
    <t>M investment</t>
  </si>
  <si>
    <t>S investment</t>
  </si>
  <si>
    <t>L investment</t>
  </si>
  <si>
    <t>Total</t>
  </si>
  <si>
    <t>Total S inv</t>
  </si>
  <si>
    <t>Total M inv</t>
  </si>
  <si>
    <t>Total L inv</t>
  </si>
  <si>
    <t>30% of total inv</t>
  </si>
  <si>
    <t>average</t>
  </si>
  <si>
    <t>Target responsibility</t>
  </si>
  <si>
    <t>Doug Keiser Family Foundation</t>
  </si>
  <si>
    <t>The value is maximized with this investment distribution (in thousands of dollars):</t>
  </si>
  <si>
    <t>Flavor</t>
  </si>
  <si>
    <t>Brix</t>
  </si>
  <si>
    <t>MAX</t>
  </si>
  <si>
    <t>Varietal A</t>
  </si>
  <si>
    <t>Varietal B</t>
  </si>
  <si>
    <t>Varietal C</t>
  </si>
  <si>
    <t>Varietal D</t>
  </si>
  <si>
    <t>Varietal E</t>
  </si>
  <si>
    <t>Wine1</t>
  </si>
  <si>
    <t>Wine2</t>
  </si>
  <si>
    <t>Wine3</t>
  </si>
  <si>
    <t>&gt;=6.5</t>
  </si>
  <si>
    <t>&gt;=6.9</t>
  </si>
  <si>
    <t>&gt;=7</t>
  </si>
  <si>
    <t>&gt;=21</t>
  </si>
  <si>
    <t>&gt;=23.6</t>
  </si>
  <si>
    <t>&gt;=25</t>
  </si>
  <si>
    <t>&lt;=25</t>
  </si>
  <si>
    <t>&lt;=26</t>
  </si>
  <si>
    <t>Sales</t>
  </si>
  <si>
    <t>flavor W1</t>
  </si>
  <si>
    <t>flavor W2</t>
  </si>
  <si>
    <t>flavor W3</t>
  </si>
  <si>
    <t>Target avg flavor w1</t>
  </si>
  <si>
    <t>Target avg flavor w2</t>
  </si>
  <si>
    <t>Target avg flavor w3</t>
  </si>
  <si>
    <t>Varietal Totals</t>
  </si>
  <si>
    <t>min</t>
  </si>
  <si>
    <t>Brix W1</t>
  </si>
  <si>
    <t>Brix W2</t>
  </si>
  <si>
    <t>Brix W3</t>
  </si>
  <si>
    <t>not more than 40% of the overall amount of Wine 1</t>
  </si>
  <si>
    <t>varietal must make up at least 15% of Wine2</t>
  </si>
  <si>
    <t>varietal cannot make up more than 50% of Wine3</t>
  </si>
  <si>
    <t>varietal cannot make up more than 50% of Wine4</t>
  </si>
  <si>
    <t>varietal cannot make up more than 50% of Wine5</t>
  </si>
  <si>
    <t>varietal cannot make up more than 50% of Wine6</t>
  </si>
  <si>
    <t>varietal cannot make up more than 50% of Wine7</t>
  </si>
  <si>
    <t>Total Wine1</t>
  </si>
  <si>
    <t>Total Wine2</t>
  </si>
  <si>
    <t>Total Wine3</t>
  </si>
  <si>
    <t>make at least</t>
  </si>
  <si>
    <t>wine cannot be more than 45% of total wine produced</t>
  </si>
  <si>
    <t>Solver couldn’t find a solution, I must have some error in the model.</t>
  </si>
  <si>
    <t>:-(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</si>
</sst>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2" fillId="3" borderId="4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1" fillId="3" borderId="1" xfId="0" applyFont="1" applyFill="1" applyBorder="1"/>
    <xf numFmtId="9" fontId="0" fillId="3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6" xfId="0" applyFill="1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544-9A9D-DA49-A22B-4AB89A513083}">
  <dimension ref="A1:R33"/>
  <sheetViews>
    <sheetView zoomScale="144" workbookViewId="0">
      <selection activeCell="D32" sqref="D32"/>
    </sheetView>
  </sheetViews>
  <sheetFormatPr baseColWidth="10" defaultRowHeight="16" x14ac:dyDescent="0.2"/>
  <cols>
    <col min="1" max="1" width="10.83203125" style="1"/>
    <col min="2" max="2" width="5.6640625" style="1" bestFit="1" customWidth="1"/>
    <col min="3" max="3" width="4.1640625" style="1" customWidth="1"/>
    <col min="4" max="4" width="11.33203125" style="1" customWidth="1"/>
    <col min="5" max="5" width="12" style="1" bestFit="1" customWidth="1"/>
    <col min="6" max="6" width="10.33203125" style="1" bestFit="1" customWidth="1"/>
    <col min="7" max="7" width="9.5" style="1" bestFit="1" customWidth="1"/>
    <col min="8" max="8" width="9.5" style="8" bestFit="1" customWidth="1"/>
    <col min="9" max="10" width="4.1640625" style="8" bestFit="1" customWidth="1"/>
    <col min="11" max="12" width="4.1640625" style="1" bestFit="1" customWidth="1"/>
    <col min="13" max="14" width="5.33203125" style="1" bestFit="1" customWidth="1"/>
    <col min="15" max="15" width="18" style="1" bestFit="1" customWidth="1"/>
    <col min="16" max="16" width="10.83203125" style="16"/>
    <col min="17" max="17" width="10.83203125" style="8"/>
    <col min="18" max="16384" width="10.83203125" style="1"/>
  </cols>
  <sheetData>
    <row r="1" spans="1:18" ht="24" x14ac:dyDescent="0.3">
      <c r="A1" s="5" t="s">
        <v>5</v>
      </c>
      <c r="B1" s="9"/>
      <c r="C1" s="6"/>
      <c r="D1" s="7"/>
      <c r="F1" s="2"/>
      <c r="I1" s="35" t="s">
        <v>37</v>
      </c>
      <c r="J1" s="3"/>
      <c r="K1" s="4"/>
      <c r="L1" s="4"/>
      <c r="M1" s="4"/>
      <c r="N1" s="4"/>
    </row>
    <row r="2" spans="1:18" x14ac:dyDescent="0.2">
      <c r="A2" s="12" t="s">
        <v>6</v>
      </c>
      <c r="B2" s="12"/>
      <c r="C2" s="4"/>
      <c r="D2" s="4"/>
      <c r="E2" s="4"/>
      <c r="F2" s="4"/>
      <c r="G2" s="19"/>
      <c r="H2" s="11"/>
    </row>
    <row r="3" spans="1:18" x14ac:dyDescent="0.2">
      <c r="D3" s="2"/>
      <c r="O3" s="19"/>
    </row>
    <row r="4" spans="1:18" x14ac:dyDescent="0.2">
      <c r="D4" s="2"/>
      <c r="E4" s="12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O4" s="11"/>
    </row>
    <row r="5" spans="1:18" x14ac:dyDescent="0.2">
      <c r="D5" s="2"/>
      <c r="E5" s="12" t="s">
        <v>16</v>
      </c>
      <c r="F5" s="13">
        <v>375</v>
      </c>
      <c r="G5" s="13">
        <v>250</v>
      </c>
      <c r="H5" s="13">
        <v>450</v>
      </c>
      <c r="I5" s="13">
        <v>300</v>
      </c>
      <c r="J5" s="13">
        <v>600</v>
      </c>
      <c r="K5" s="13">
        <v>350</v>
      </c>
      <c r="L5" s="13">
        <v>200</v>
      </c>
      <c r="M5" s="13">
        <v>260</v>
      </c>
      <c r="N5" s="11"/>
      <c r="O5" s="11"/>
    </row>
    <row r="6" spans="1:18" x14ac:dyDescent="0.2">
      <c r="D6" s="2"/>
      <c r="E6" s="12" t="s">
        <v>17</v>
      </c>
      <c r="F6" s="13" t="s">
        <v>18</v>
      </c>
      <c r="G6" s="13" t="s">
        <v>19</v>
      </c>
      <c r="H6" s="13" t="s">
        <v>20</v>
      </c>
      <c r="I6" s="13" t="s">
        <v>19</v>
      </c>
      <c r="J6" s="13" t="s">
        <v>20</v>
      </c>
      <c r="K6" s="13" t="s">
        <v>18</v>
      </c>
      <c r="L6" s="13" t="s">
        <v>19</v>
      </c>
      <c r="M6" s="13" t="s">
        <v>18</v>
      </c>
      <c r="N6" s="11"/>
      <c r="O6" s="3" t="s">
        <v>36</v>
      </c>
    </row>
    <row r="7" spans="1:18" x14ac:dyDescent="0.2">
      <c r="D7" s="2"/>
      <c r="E7" s="12" t="s">
        <v>21</v>
      </c>
      <c r="F7" s="13">
        <v>6.5</v>
      </c>
      <c r="G7" s="13">
        <v>5.2</v>
      </c>
      <c r="H7" s="13">
        <v>4.7</v>
      </c>
      <c r="I7" s="13">
        <v>7.1</v>
      </c>
      <c r="J7" s="13">
        <v>4.8</v>
      </c>
      <c r="K7" s="13">
        <v>6.9</v>
      </c>
      <c r="L7" s="13">
        <v>5.5</v>
      </c>
      <c r="M7" s="13">
        <v>4</v>
      </c>
      <c r="N7" s="11"/>
      <c r="O7" s="3">
        <v>4.25</v>
      </c>
    </row>
    <row r="8" spans="1:18" x14ac:dyDescent="0.2">
      <c r="D8" s="2"/>
      <c r="E8" s="12" t="s">
        <v>22</v>
      </c>
      <c r="F8" s="13">
        <v>4</v>
      </c>
      <c r="G8" s="13">
        <v>3.2</v>
      </c>
      <c r="H8" s="13">
        <v>4.8</v>
      </c>
      <c r="I8" s="13">
        <v>2.8</v>
      </c>
      <c r="J8" s="13">
        <v>4.2</v>
      </c>
      <c r="K8" s="13">
        <v>3.4</v>
      </c>
      <c r="L8" s="13">
        <v>3.8</v>
      </c>
      <c r="M8" s="13">
        <v>5</v>
      </c>
      <c r="N8" s="3" t="s">
        <v>30</v>
      </c>
      <c r="O8" s="11"/>
      <c r="P8" s="10" t="s">
        <v>24</v>
      </c>
    </row>
    <row r="9" spans="1:18" x14ac:dyDescent="0.2">
      <c r="E9" s="4" t="s">
        <v>23</v>
      </c>
      <c r="F9" s="14">
        <v>224</v>
      </c>
      <c r="G9" s="14">
        <v>250</v>
      </c>
      <c r="H9" s="15">
        <v>450</v>
      </c>
      <c r="I9" s="15">
        <v>18</v>
      </c>
      <c r="J9" s="15">
        <v>158</v>
      </c>
      <c r="K9" s="14">
        <v>0</v>
      </c>
      <c r="L9" s="14">
        <v>200</v>
      </c>
      <c r="M9" s="14">
        <v>260</v>
      </c>
      <c r="N9" s="1">
        <f>SUM(F9:M9)</f>
        <v>1560</v>
      </c>
      <c r="O9" s="34" t="s">
        <v>34</v>
      </c>
      <c r="P9" s="17">
        <f>SUMPRODUCT(F7:M7,F9:M9)</f>
        <v>7897.2</v>
      </c>
    </row>
    <row r="10" spans="1:18" x14ac:dyDescent="0.2">
      <c r="E10" s="4" t="s">
        <v>28</v>
      </c>
      <c r="F10" s="21"/>
      <c r="G10" s="21">
        <f>G9</f>
        <v>250</v>
      </c>
      <c r="H10" s="22"/>
      <c r="I10" s="22">
        <f>I9</f>
        <v>18</v>
      </c>
      <c r="J10" s="22"/>
      <c r="K10" s="4"/>
      <c r="L10" s="21">
        <f>L9</f>
        <v>200</v>
      </c>
      <c r="M10" s="21"/>
      <c r="N10" s="3">
        <f>SUM(F10:M10)</f>
        <v>468</v>
      </c>
      <c r="O10" s="3">
        <f>0.3*P22</f>
        <v>468</v>
      </c>
      <c r="P10" s="20"/>
    </row>
    <row r="11" spans="1:18" x14ac:dyDescent="0.2">
      <c r="E11" s="4" t="s">
        <v>27</v>
      </c>
      <c r="F11" s="4">
        <f>F9</f>
        <v>224</v>
      </c>
      <c r="G11" s="4"/>
      <c r="H11" s="3"/>
      <c r="I11" s="3"/>
      <c r="J11" s="3"/>
      <c r="K11" s="4">
        <f>K9</f>
        <v>0</v>
      </c>
      <c r="L11" s="4"/>
      <c r="M11" s="4">
        <f>M9</f>
        <v>260</v>
      </c>
      <c r="N11" s="26">
        <f t="shared" ref="N11:N12" si="0">SUM(F11:M11)</f>
        <v>484</v>
      </c>
      <c r="O11" s="19"/>
    </row>
    <row r="12" spans="1:18" x14ac:dyDescent="0.2">
      <c r="E12" s="4" t="s">
        <v>29</v>
      </c>
      <c r="F12" s="4"/>
      <c r="G12" s="4"/>
      <c r="H12" s="3">
        <f>H9</f>
        <v>450</v>
      </c>
      <c r="I12" s="3"/>
      <c r="J12" s="3">
        <f>J9</f>
        <v>158</v>
      </c>
      <c r="K12" s="4"/>
      <c r="L12" s="4"/>
      <c r="M12" s="4"/>
      <c r="N12" s="3">
        <f t="shared" si="0"/>
        <v>608</v>
      </c>
    </row>
    <row r="13" spans="1:18" x14ac:dyDescent="0.2">
      <c r="P13" s="10" t="s">
        <v>3</v>
      </c>
      <c r="Q13" s="3" t="s">
        <v>4</v>
      </c>
    </row>
    <row r="14" spans="1:18" x14ac:dyDescent="0.2">
      <c r="D14" s="1" t="s">
        <v>16</v>
      </c>
      <c r="E14" s="13" t="s">
        <v>8</v>
      </c>
      <c r="F14" s="3">
        <v>1</v>
      </c>
      <c r="G14" s="3"/>
      <c r="H14" s="3"/>
      <c r="I14" s="3"/>
      <c r="J14" s="3"/>
      <c r="K14" s="3"/>
      <c r="L14" s="3"/>
      <c r="M14" s="3"/>
      <c r="N14" s="11"/>
      <c r="O14" s="11"/>
      <c r="P14" s="18">
        <f>SUMPRODUCT(F$9:M$9,F14:M14)</f>
        <v>224</v>
      </c>
      <c r="Q14" s="13">
        <v>375</v>
      </c>
      <c r="R14" s="1" t="s">
        <v>0</v>
      </c>
    </row>
    <row r="15" spans="1:18" x14ac:dyDescent="0.2">
      <c r="D15" s="1" t="s">
        <v>16</v>
      </c>
      <c r="E15" s="13" t="s">
        <v>9</v>
      </c>
      <c r="F15" s="3"/>
      <c r="G15" s="3">
        <v>1</v>
      </c>
      <c r="H15" s="3"/>
      <c r="I15" s="3"/>
      <c r="J15" s="3"/>
      <c r="K15" s="3"/>
      <c r="L15" s="3"/>
      <c r="M15" s="3"/>
      <c r="N15" s="11"/>
      <c r="O15" s="11"/>
      <c r="P15" s="18">
        <f t="shared" ref="P15:P22" si="1">SUMPRODUCT(F$9:M$9,F15:M15)</f>
        <v>250</v>
      </c>
      <c r="Q15" s="13">
        <v>250</v>
      </c>
      <c r="R15" s="1" t="s">
        <v>0</v>
      </c>
    </row>
    <row r="16" spans="1:18" x14ac:dyDescent="0.2">
      <c r="D16" s="1" t="s">
        <v>16</v>
      </c>
      <c r="E16" s="13" t="s">
        <v>10</v>
      </c>
      <c r="F16" s="3"/>
      <c r="G16" s="3"/>
      <c r="H16" s="3">
        <v>1</v>
      </c>
      <c r="I16" s="3"/>
      <c r="J16" s="3"/>
      <c r="K16" s="3"/>
      <c r="L16" s="3"/>
      <c r="M16" s="3"/>
      <c r="N16" s="11"/>
      <c r="O16" s="11"/>
      <c r="P16" s="18">
        <f t="shared" si="1"/>
        <v>450</v>
      </c>
      <c r="Q16" s="13">
        <v>450</v>
      </c>
      <c r="R16" s="1" t="s">
        <v>0</v>
      </c>
    </row>
    <row r="17" spans="4:18" x14ac:dyDescent="0.2">
      <c r="D17" s="1" t="s">
        <v>16</v>
      </c>
      <c r="E17" s="13" t="s">
        <v>11</v>
      </c>
      <c r="F17" s="3"/>
      <c r="G17" s="3"/>
      <c r="H17" s="3"/>
      <c r="I17" s="3">
        <v>1</v>
      </c>
      <c r="J17" s="3"/>
      <c r="K17" s="3"/>
      <c r="L17" s="3"/>
      <c r="M17" s="3"/>
      <c r="N17" s="11"/>
      <c r="O17" s="11"/>
      <c r="P17" s="18">
        <f t="shared" si="1"/>
        <v>18</v>
      </c>
      <c r="Q17" s="13">
        <v>300</v>
      </c>
      <c r="R17" s="1" t="s">
        <v>0</v>
      </c>
    </row>
    <row r="18" spans="4:18" x14ac:dyDescent="0.2">
      <c r="D18" s="1" t="s">
        <v>16</v>
      </c>
      <c r="E18" s="13" t="s">
        <v>12</v>
      </c>
      <c r="F18" s="3"/>
      <c r="G18" s="3"/>
      <c r="H18" s="3"/>
      <c r="I18" s="3"/>
      <c r="J18" s="3">
        <v>1</v>
      </c>
      <c r="K18" s="3"/>
      <c r="L18" s="3"/>
      <c r="M18" s="3"/>
      <c r="N18" s="11"/>
      <c r="O18" s="11"/>
      <c r="P18" s="18">
        <f t="shared" si="1"/>
        <v>158</v>
      </c>
      <c r="Q18" s="13">
        <v>600</v>
      </c>
      <c r="R18" s="1" t="s">
        <v>0</v>
      </c>
    </row>
    <row r="19" spans="4:18" x14ac:dyDescent="0.2">
      <c r="D19" s="1" t="s">
        <v>16</v>
      </c>
      <c r="E19" s="13" t="s">
        <v>13</v>
      </c>
      <c r="F19" s="3"/>
      <c r="G19" s="3"/>
      <c r="H19" s="3"/>
      <c r="I19" s="3"/>
      <c r="J19" s="3"/>
      <c r="K19" s="3">
        <v>1</v>
      </c>
      <c r="L19" s="3"/>
      <c r="M19" s="3"/>
      <c r="N19" s="11"/>
      <c r="O19" s="11"/>
      <c r="P19" s="18">
        <f t="shared" si="1"/>
        <v>0</v>
      </c>
      <c r="Q19" s="13">
        <v>350</v>
      </c>
      <c r="R19" s="1" t="s">
        <v>0</v>
      </c>
    </row>
    <row r="20" spans="4:18" x14ac:dyDescent="0.2">
      <c r="D20" s="1" t="s">
        <v>16</v>
      </c>
      <c r="E20" s="13" t="s">
        <v>14</v>
      </c>
      <c r="F20" s="3"/>
      <c r="G20" s="3"/>
      <c r="H20" s="3"/>
      <c r="I20" s="3"/>
      <c r="J20" s="3"/>
      <c r="K20" s="3"/>
      <c r="L20" s="3">
        <v>1</v>
      </c>
      <c r="M20" s="3"/>
      <c r="N20" s="11"/>
      <c r="O20" s="11"/>
      <c r="P20" s="18">
        <f t="shared" si="1"/>
        <v>200</v>
      </c>
      <c r="Q20" s="13">
        <v>200</v>
      </c>
      <c r="R20" s="1" t="s">
        <v>0</v>
      </c>
    </row>
    <row r="21" spans="4:18" x14ac:dyDescent="0.2">
      <c r="D21" s="1" t="s">
        <v>16</v>
      </c>
      <c r="E21" s="13" t="s">
        <v>15</v>
      </c>
      <c r="F21" s="3"/>
      <c r="G21" s="3"/>
      <c r="H21" s="3"/>
      <c r="I21" s="3"/>
      <c r="J21" s="3"/>
      <c r="K21" s="3"/>
      <c r="L21" s="3"/>
      <c r="M21" s="3">
        <v>1</v>
      </c>
      <c r="N21" s="11"/>
      <c r="O21" s="11"/>
      <c r="P21" s="18">
        <f t="shared" si="1"/>
        <v>260</v>
      </c>
      <c r="Q21" s="13">
        <v>260</v>
      </c>
      <c r="R21" s="1" t="s">
        <v>0</v>
      </c>
    </row>
    <row r="22" spans="4:18" x14ac:dyDescent="0.2">
      <c r="D22" s="1" t="s">
        <v>16</v>
      </c>
      <c r="E22" s="4" t="s">
        <v>25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11"/>
      <c r="O22" s="11"/>
      <c r="P22" s="18">
        <f t="shared" si="1"/>
        <v>1560</v>
      </c>
      <c r="Q22" s="3">
        <v>1750</v>
      </c>
      <c r="R22" s="1" t="s">
        <v>0</v>
      </c>
    </row>
    <row r="23" spans="4:18" x14ac:dyDescent="0.2">
      <c r="D23" s="1" t="s">
        <v>35</v>
      </c>
      <c r="E23" s="4" t="s">
        <v>22</v>
      </c>
      <c r="F23" s="3">
        <f>F8-$O$7</f>
        <v>-0.25</v>
      </c>
      <c r="G23" s="3">
        <f t="shared" ref="G23:M23" si="2">G8-$O$7</f>
        <v>-1.0499999999999998</v>
      </c>
      <c r="H23" s="3">
        <f t="shared" si="2"/>
        <v>0.54999999999999982</v>
      </c>
      <c r="I23" s="3">
        <f t="shared" si="2"/>
        <v>-1.4500000000000002</v>
      </c>
      <c r="J23" s="3">
        <f t="shared" si="2"/>
        <v>-4.9999999999999822E-2</v>
      </c>
      <c r="K23" s="3">
        <f t="shared" si="2"/>
        <v>-0.85000000000000009</v>
      </c>
      <c r="L23" s="3">
        <f t="shared" si="2"/>
        <v>-0.45000000000000018</v>
      </c>
      <c r="M23" s="3">
        <f t="shared" si="2"/>
        <v>0.75</v>
      </c>
      <c r="N23" s="11"/>
      <c r="O23" s="11"/>
      <c r="P23" s="18">
        <f>SUMPRODUCT(F9:M9,F23:M23)</f>
        <v>-2.8421709430404007E-14</v>
      </c>
      <c r="Q23" s="3">
        <v>0</v>
      </c>
      <c r="R23" s="1" t="s">
        <v>1</v>
      </c>
    </row>
    <row r="24" spans="4:18" s="19" customFormat="1" ht="17" thickBot="1" x14ac:dyDescent="0.25"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27"/>
      <c r="Q24" s="11"/>
    </row>
    <row r="25" spans="4:18" s="19" customFormat="1" x14ac:dyDescent="0.2">
      <c r="E25" s="11"/>
      <c r="F25" s="28" t="s">
        <v>31</v>
      </c>
      <c r="G25" s="29" t="s">
        <v>32</v>
      </c>
      <c r="H25" s="30" t="s">
        <v>33</v>
      </c>
      <c r="I25" s="11"/>
      <c r="J25" s="11"/>
      <c r="K25" s="11"/>
      <c r="L25" s="11"/>
      <c r="M25" s="11"/>
      <c r="N25" s="11"/>
      <c r="O25" s="11"/>
      <c r="P25" s="27"/>
      <c r="Q25" s="11"/>
    </row>
    <row r="26" spans="4:18" s="19" customFormat="1" ht="17" thickBot="1" x14ac:dyDescent="0.25">
      <c r="E26" s="11"/>
      <c r="F26" s="31">
        <f>N10</f>
        <v>468</v>
      </c>
      <c r="G26" s="32">
        <f>N11</f>
        <v>484</v>
      </c>
      <c r="H26" s="33">
        <f>N12</f>
        <v>608</v>
      </c>
      <c r="I26" s="11"/>
      <c r="J26" s="11"/>
      <c r="K26" s="11"/>
      <c r="L26" s="11"/>
      <c r="M26" s="11"/>
      <c r="N26" s="11"/>
      <c r="O26" s="11"/>
      <c r="P26" s="10" t="s">
        <v>3</v>
      </c>
      <c r="Q26" s="3" t="s">
        <v>4</v>
      </c>
    </row>
    <row r="27" spans="4:18" x14ac:dyDescent="0.2">
      <c r="D27" s="1" t="s">
        <v>26</v>
      </c>
      <c r="E27" s="3" t="s">
        <v>19</v>
      </c>
      <c r="F27" s="26">
        <v>0.7</v>
      </c>
      <c r="G27" s="26">
        <v>-0.3</v>
      </c>
      <c r="H27" s="26">
        <v>-0.3</v>
      </c>
      <c r="I27" s="11"/>
      <c r="J27" s="11"/>
      <c r="K27" s="11"/>
      <c r="L27" s="11"/>
      <c r="M27" s="11"/>
      <c r="N27" s="11"/>
      <c r="O27" s="11"/>
      <c r="P27" s="10">
        <f>SUMPRODUCT(F$26:H$26,F27:H27)</f>
        <v>-2.8421709430404007E-14</v>
      </c>
      <c r="Q27" s="3">
        <v>0</v>
      </c>
      <c r="R27" s="1" t="s">
        <v>1</v>
      </c>
    </row>
    <row r="28" spans="4:18" x14ac:dyDescent="0.2">
      <c r="D28" s="1" t="s">
        <v>26</v>
      </c>
      <c r="E28" s="3" t="s">
        <v>18</v>
      </c>
      <c r="F28" s="26">
        <v>-0.3</v>
      </c>
      <c r="G28" s="26">
        <v>0.7</v>
      </c>
      <c r="H28" s="26">
        <v>-0.3</v>
      </c>
      <c r="I28" s="11"/>
      <c r="J28" s="11"/>
      <c r="K28" s="11"/>
      <c r="L28" s="11"/>
      <c r="M28" s="11"/>
      <c r="N28" s="11"/>
      <c r="O28" s="11"/>
      <c r="P28" s="10">
        <f t="shared" ref="P28:P29" si="3">SUMPRODUCT(F$26:H$26,F28:H28)</f>
        <v>15.999999999999943</v>
      </c>
      <c r="Q28" s="3">
        <v>0</v>
      </c>
      <c r="R28" s="1" t="s">
        <v>1</v>
      </c>
    </row>
    <row r="29" spans="4:18" x14ac:dyDescent="0.2">
      <c r="E29" s="3" t="s">
        <v>20</v>
      </c>
      <c r="F29" s="26">
        <v>-0.3</v>
      </c>
      <c r="G29" s="26">
        <v>-0.3</v>
      </c>
      <c r="H29" s="26">
        <v>0.7</v>
      </c>
      <c r="K29" s="8"/>
      <c r="L29" s="8"/>
      <c r="M29" s="8"/>
      <c r="N29" s="8"/>
      <c r="O29" s="8"/>
      <c r="P29" s="10">
        <f t="shared" si="3"/>
        <v>139.99999999999994</v>
      </c>
      <c r="Q29" s="3">
        <v>0</v>
      </c>
      <c r="R29" s="1" t="s">
        <v>1</v>
      </c>
    </row>
    <row r="30" spans="4:18" x14ac:dyDescent="0.2">
      <c r="E30" s="8"/>
      <c r="F30" s="8"/>
      <c r="G30" s="8"/>
      <c r="K30" s="8"/>
      <c r="L30" s="8"/>
      <c r="M30" s="8"/>
      <c r="N30" s="8"/>
      <c r="O30" s="8"/>
    </row>
    <row r="31" spans="4:18" x14ac:dyDescent="0.2">
      <c r="D31" s="1" t="s">
        <v>38</v>
      </c>
    </row>
    <row r="32" spans="4:18" x14ac:dyDescent="0.2">
      <c r="D32" s="12" t="s">
        <v>7</v>
      </c>
      <c r="E32" s="13" t="s">
        <v>8</v>
      </c>
      <c r="F32" s="13" t="s">
        <v>9</v>
      </c>
      <c r="G32" s="13" t="s">
        <v>10</v>
      </c>
      <c r="H32" s="13" t="s">
        <v>11</v>
      </c>
      <c r="I32" s="13" t="s">
        <v>12</v>
      </c>
      <c r="J32" s="13" t="s">
        <v>13</v>
      </c>
      <c r="K32" s="13" t="s">
        <v>14</v>
      </c>
      <c r="L32" s="13" t="s">
        <v>15</v>
      </c>
      <c r="M32" s="4" t="s">
        <v>30</v>
      </c>
    </row>
    <row r="33" spans="4:13" x14ac:dyDescent="0.2">
      <c r="D33" s="4" t="s">
        <v>23</v>
      </c>
      <c r="E33" s="3">
        <f>F9</f>
        <v>224</v>
      </c>
      <c r="F33" s="3">
        <f t="shared" ref="F33:L33" si="4">G9</f>
        <v>250</v>
      </c>
      <c r="G33" s="3">
        <f t="shared" si="4"/>
        <v>450</v>
      </c>
      <c r="H33" s="3">
        <f t="shared" si="4"/>
        <v>18</v>
      </c>
      <c r="I33" s="3">
        <f t="shared" si="4"/>
        <v>158</v>
      </c>
      <c r="J33" s="3">
        <f t="shared" si="4"/>
        <v>0</v>
      </c>
      <c r="K33" s="3">
        <f t="shared" si="4"/>
        <v>200</v>
      </c>
      <c r="L33" s="3">
        <f t="shared" si="4"/>
        <v>260</v>
      </c>
      <c r="M33" s="4">
        <f>N9</f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AD72-B36B-694D-B21D-F5E2B7A22306}">
  <dimension ref="A1:Q75"/>
  <sheetViews>
    <sheetView tabSelected="1" topLeftCell="A51" workbookViewId="0">
      <selection activeCell="D71" sqref="D71"/>
    </sheetView>
  </sheetViews>
  <sheetFormatPr baseColWidth="10" defaultRowHeight="16" x14ac:dyDescent="0.2"/>
  <cols>
    <col min="1" max="1" width="10.83203125" style="1"/>
    <col min="2" max="2" width="5.6640625" style="1" bestFit="1" customWidth="1"/>
    <col min="3" max="3" width="4.1640625" style="1" customWidth="1"/>
    <col min="4" max="4" width="19.83203125" style="1" customWidth="1"/>
    <col min="5" max="5" width="13.1640625" style="1" bestFit="1" customWidth="1"/>
    <col min="6" max="7" width="11.1640625" style="1" bestFit="1" customWidth="1"/>
    <col min="8" max="8" width="9.5" style="8" bestFit="1" customWidth="1"/>
    <col min="9" max="9" width="9.33203125" style="8" bestFit="1" customWidth="1"/>
    <col min="10" max="10" width="9.1640625" style="8" bestFit="1" customWidth="1"/>
    <col min="11" max="11" width="18.33203125" style="1" bestFit="1" customWidth="1"/>
    <col min="12" max="12" width="4.1640625" style="1" bestFit="1" customWidth="1"/>
    <col min="13" max="14" width="5.33203125" style="1" bestFit="1" customWidth="1"/>
    <col min="15" max="15" width="18" style="1" bestFit="1" customWidth="1"/>
    <col min="16" max="16" width="10.83203125" style="16"/>
    <col min="17" max="17" width="10.83203125" style="8"/>
    <col min="18" max="16384" width="10.83203125" style="1"/>
  </cols>
  <sheetData>
    <row r="1" spans="1:16" ht="24" x14ac:dyDescent="0.3">
      <c r="A1" s="5" t="s">
        <v>5</v>
      </c>
      <c r="B1" s="9"/>
      <c r="C1" s="6"/>
      <c r="D1" s="7"/>
    </row>
    <row r="2" spans="1:16" x14ac:dyDescent="0.2">
      <c r="A2" s="12" t="s">
        <v>6</v>
      </c>
      <c r="B2" s="12"/>
      <c r="C2" s="4"/>
      <c r="D2" s="4"/>
      <c r="E2" s="4"/>
      <c r="F2" s="4"/>
      <c r="G2" s="19"/>
      <c r="H2" s="11"/>
    </row>
    <row r="3" spans="1:16" x14ac:dyDescent="0.2">
      <c r="D3" s="2"/>
      <c r="O3" s="19"/>
    </row>
    <row r="4" spans="1:16" x14ac:dyDescent="0.2">
      <c r="D4" s="2"/>
      <c r="E4"/>
      <c r="F4" s="12" t="s">
        <v>39</v>
      </c>
      <c r="G4" s="12" t="s">
        <v>40</v>
      </c>
      <c r="H4" s="12" t="s">
        <v>41</v>
      </c>
      <c r="I4" s="12" t="s">
        <v>2</v>
      </c>
      <c r="J4" s="11"/>
      <c r="K4" s="3" t="s">
        <v>62</v>
      </c>
      <c r="L4" s="11"/>
      <c r="M4" s="11"/>
      <c r="N4" s="19"/>
      <c r="O4" s="11"/>
    </row>
    <row r="5" spans="1:16" x14ac:dyDescent="0.2">
      <c r="D5" s="2"/>
      <c r="E5" s="12" t="s">
        <v>42</v>
      </c>
      <c r="F5" s="12">
        <v>6.5</v>
      </c>
      <c r="G5" s="12">
        <v>23</v>
      </c>
      <c r="H5" s="12">
        <v>75</v>
      </c>
      <c r="I5" s="12">
        <v>22</v>
      </c>
      <c r="J5" s="11"/>
      <c r="K5" s="3">
        <v>6.5</v>
      </c>
      <c r="L5" s="11"/>
      <c r="M5" s="11"/>
      <c r="N5" s="11"/>
      <c r="O5" s="11"/>
    </row>
    <row r="6" spans="1:16" x14ac:dyDescent="0.2">
      <c r="D6" s="2"/>
      <c r="E6" s="12" t="s">
        <v>43</v>
      </c>
      <c r="F6" s="12">
        <v>8</v>
      </c>
      <c r="G6" s="12">
        <v>20</v>
      </c>
      <c r="H6" s="12">
        <v>50</v>
      </c>
      <c r="I6" s="12">
        <v>19</v>
      </c>
      <c r="J6" s="11"/>
      <c r="K6" s="3" t="s">
        <v>63</v>
      </c>
      <c r="L6" s="11"/>
      <c r="M6" s="11"/>
      <c r="N6" s="11"/>
      <c r="O6" s="11"/>
    </row>
    <row r="7" spans="1:16" x14ac:dyDescent="0.2">
      <c r="D7" s="2"/>
      <c r="E7" s="12" t="s">
        <v>44</v>
      </c>
      <c r="F7" s="12">
        <v>7.2</v>
      </c>
      <c r="G7" s="12">
        <v>27</v>
      </c>
      <c r="H7" s="12">
        <v>100</v>
      </c>
      <c r="I7" s="12">
        <v>24</v>
      </c>
      <c r="J7" s="11"/>
      <c r="K7" s="3">
        <v>6.9</v>
      </c>
      <c r="L7" s="11"/>
      <c r="M7" s="11"/>
      <c r="N7" s="11"/>
      <c r="O7" s="11"/>
    </row>
    <row r="8" spans="1:16" x14ac:dyDescent="0.2">
      <c r="D8" s="2"/>
      <c r="E8" s="12" t="s">
        <v>45</v>
      </c>
      <c r="F8" s="12">
        <v>6.1</v>
      </c>
      <c r="G8" s="12">
        <v>24.4</v>
      </c>
      <c r="H8" s="12">
        <v>80</v>
      </c>
      <c r="I8" s="12">
        <v>23</v>
      </c>
      <c r="J8" s="11"/>
      <c r="K8" s="3" t="s">
        <v>64</v>
      </c>
      <c r="L8" s="11"/>
      <c r="M8" s="11"/>
      <c r="N8" s="11"/>
      <c r="O8" s="11"/>
      <c r="P8" s="10" t="s">
        <v>24</v>
      </c>
    </row>
    <row r="9" spans="1:16" x14ac:dyDescent="0.2">
      <c r="E9" s="12" t="s">
        <v>46</v>
      </c>
      <c r="F9" s="12">
        <v>7.6</v>
      </c>
      <c r="G9" s="12">
        <v>22</v>
      </c>
      <c r="H9" s="12">
        <v>80</v>
      </c>
      <c r="I9" s="12">
        <v>25</v>
      </c>
      <c r="J9" s="11"/>
      <c r="K9" s="3">
        <v>7</v>
      </c>
      <c r="L9" s="19"/>
      <c r="M9" s="19"/>
      <c r="N9" s="19"/>
      <c r="O9" s="36"/>
      <c r="P9" s="17">
        <f>SUMPRODUCT(F22:J22,F25:J25)</f>
        <v>95.367670448484546</v>
      </c>
    </row>
    <row r="10" spans="1:16" x14ac:dyDescent="0.2">
      <c r="H10" s="1"/>
      <c r="I10" s="1"/>
      <c r="J10" s="11"/>
      <c r="K10" s="19"/>
      <c r="L10" s="19"/>
      <c r="M10" s="19"/>
      <c r="N10" s="11"/>
      <c r="O10" s="11"/>
      <c r="P10" s="20"/>
    </row>
    <row r="11" spans="1:16" x14ac:dyDescent="0.2">
      <c r="F11" s="4" t="s">
        <v>47</v>
      </c>
      <c r="G11" s="4" t="s">
        <v>48</v>
      </c>
      <c r="H11" s="4" t="s">
        <v>49</v>
      </c>
      <c r="I11" s="1"/>
      <c r="J11" s="11"/>
      <c r="K11" s="19"/>
      <c r="L11" s="19"/>
      <c r="M11" s="19"/>
      <c r="N11" s="11"/>
      <c r="O11" s="19"/>
    </row>
    <row r="12" spans="1:16" x14ac:dyDescent="0.2">
      <c r="E12" s="4" t="s">
        <v>39</v>
      </c>
      <c r="F12" s="4" t="s">
        <v>50</v>
      </c>
      <c r="G12" s="4" t="s">
        <v>51</v>
      </c>
      <c r="H12" s="4" t="s">
        <v>52</v>
      </c>
      <c r="I12" s="1"/>
      <c r="J12" s="11"/>
      <c r="K12" s="19"/>
      <c r="L12" s="19"/>
      <c r="M12" s="19"/>
      <c r="N12" s="11"/>
      <c r="O12" s="19"/>
    </row>
    <row r="13" spans="1:16" x14ac:dyDescent="0.2">
      <c r="E13" s="4" t="s">
        <v>40</v>
      </c>
      <c r="F13" s="4" t="s">
        <v>53</v>
      </c>
      <c r="G13" s="4" t="s">
        <v>54</v>
      </c>
      <c r="H13" s="4" t="s">
        <v>55</v>
      </c>
      <c r="I13" s="1"/>
      <c r="J13" s="11"/>
      <c r="K13" s="19"/>
      <c r="L13" s="19"/>
      <c r="M13" s="19"/>
      <c r="N13" s="11"/>
      <c r="O13" s="19"/>
    </row>
    <row r="14" spans="1:16" x14ac:dyDescent="0.2">
      <c r="F14" s="4" t="s">
        <v>56</v>
      </c>
      <c r="G14" s="4" t="s">
        <v>57</v>
      </c>
      <c r="H14" s="1"/>
      <c r="I14" s="1"/>
      <c r="J14" s="11"/>
      <c r="K14" s="19"/>
      <c r="L14" s="19"/>
      <c r="M14" s="19"/>
      <c r="N14" s="11"/>
      <c r="O14" s="19"/>
    </row>
    <row r="15" spans="1:16" x14ac:dyDescent="0.2">
      <c r="H15" s="1"/>
      <c r="I15" s="1"/>
      <c r="J15" s="11"/>
      <c r="K15" s="19"/>
      <c r="L15" s="19"/>
      <c r="M15" s="19"/>
      <c r="N15" s="11"/>
      <c r="O15" s="19"/>
    </row>
    <row r="16" spans="1:16" x14ac:dyDescent="0.2">
      <c r="E16" s="4" t="s">
        <v>58</v>
      </c>
      <c r="F16" s="4">
        <v>30</v>
      </c>
      <c r="G16" s="4">
        <v>34</v>
      </c>
      <c r="H16" s="4">
        <v>47</v>
      </c>
      <c r="I16" s="1"/>
      <c r="J16" s="11"/>
      <c r="K16" s="19"/>
      <c r="L16" s="19"/>
      <c r="M16" s="19"/>
      <c r="N16" s="11"/>
      <c r="O16" s="19"/>
    </row>
    <row r="17" spans="4:17" x14ac:dyDescent="0.2">
      <c r="E17" s="19"/>
      <c r="F17" s="19"/>
      <c r="G17" s="19"/>
      <c r="H17" s="19"/>
      <c r="I17" s="1"/>
      <c r="J17" s="11"/>
      <c r="K17" s="19"/>
      <c r="L17" s="19"/>
      <c r="M17" s="19"/>
      <c r="N17" s="11"/>
      <c r="O17" s="19"/>
    </row>
    <row r="18" spans="4:17" x14ac:dyDescent="0.2">
      <c r="E18" s="19"/>
      <c r="F18" s="24" t="s">
        <v>42</v>
      </c>
      <c r="G18" s="24" t="s">
        <v>43</v>
      </c>
      <c r="H18" s="24" t="s">
        <v>44</v>
      </c>
      <c r="I18" s="24" t="s">
        <v>45</v>
      </c>
      <c r="J18" s="24" t="s">
        <v>46</v>
      </c>
      <c r="K18" s="3" t="s">
        <v>30</v>
      </c>
      <c r="L18" s="19"/>
      <c r="M18" s="19"/>
      <c r="N18" s="11"/>
      <c r="O18" s="19"/>
    </row>
    <row r="19" spans="4:17" x14ac:dyDescent="0.2">
      <c r="E19" s="4" t="s">
        <v>47</v>
      </c>
      <c r="F19" s="15">
        <v>0.23364485981308394</v>
      </c>
      <c r="G19" s="15">
        <v>0.46728971962616905</v>
      </c>
      <c r="H19" s="15">
        <v>0</v>
      </c>
      <c r="I19" s="15">
        <v>0</v>
      </c>
      <c r="J19" s="15">
        <v>0.46728971962616928</v>
      </c>
      <c r="K19" s="11">
        <f>SUM(F19:J19)</f>
        <v>1.1682242990654221</v>
      </c>
      <c r="L19" s="19"/>
      <c r="M19" s="19"/>
      <c r="N19" s="11"/>
      <c r="O19" s="19"/>
    </row>
    <row r="20" spans="4:17" x14ac:dyDescent="0.2">
      <c r="E20" s="4" t="s">
        <v>48</v>
      </c>
      <c r="F20" s="15">
        <v>0.17364203027604647</v>
      </c>
      <c r="G20" s="15">
        <v>0.46304541406945776</v>
      </c>
      <c r="H20" s="15">
        <v>0.17364203027604508</v>
      </c>
      <c r="I20" s="15">
        <v>0.17364203027604647</v>
      </c>
      <c r="J20" s="15">
        <v>0.17364203027604655</v>
      </c>
      <c r="K20" s="11">
        <f>SUM(F20:J20)</f>
        <v>1.1576135351736423</v>
      </c>
      <c r="L20" s="19"/>
      <c r="M20" s="19"/>
      <c r="N20" s="11"/>
      <c r="O20" s="19"/>
    </row>
    <row r="21" spans="4:17" x14ac:dyDescent="0.2">
      <c r="E21" s="4" t="s">
        <v>49</v>
      </c>
      <c r="F21" s="15">
        <v>0.69198481018683067</v>
      </c>
      <c r="G21" s="15">
        <v>0</v>
      </c>
      <c r="H21" s="15">
        <v>0.95147911400689211</v>
      </c>
      <c r="I21" s="15">
        <v>0</v>
      </c>
      <c r="J21" s="15">
        <v>0.25949430382006144</v>
      </c>
      <c r="K21" s="8">
        <f>SUM(F21:J21)</f>
        <v>1.9029582280137842</v>
      </c>
      <c r="L21" s="19"/>
      <c r="M21" s="19"/>
      <c r="N21" s="11"/>
      <c r="O21" s="19"/>
    </row>
    <row r="22" spans="4:17" x14ac:dyDescent="0.2">
      <c r="E22" s="4" t="s">
        <v>65</v>
      </c>
      <c r="F22" s="3">
        <f>SUM(F19:F21)</f>
        <v>1.0992717002759611</v>
      </c>
      <c r="G22" s="3">
        <f>SUM(G19:G21)</f>
        <v>0.93033513369562681</v>
      </c>
      <c r="H22" s="3">
        <f>SUM(H19:H21)</f>
        <v>1.1251211442829372</v>
      </c>
      <c r="I22" s="3">
        <f>SUM(I19:I21)</f>
        <v>0.17364203027604647</v>
      </c>
      <c r="J22" s="3">
        <f>SUM(J19:J21)</f>
        <v>0.90042605372227724</v>
      </c>
      <c r="K22" s="19"/>
      <c r="L22" s="19"/>
      <c r="M22" s="19"/>
      <c r="N22" s="11"/>
      <c r="O22" s="19"/>
    </row>
    <row r="23" spans="4:17" x14ac:dyDescent="0.2">
      <c r="E23" s="4" t="s">
        <v>39</v>
      </c>
      <c r="F23" s="13">
        <v>6.5</v>
      </c>
      <c r="G23" s="13">
        <v>8</v>
      </c>
      <c r="H23" s="13">
        <v>7.2</v>
      </c>
      <c r="I23" s="13">
        <v>6.1</v>
      </c>
      <c r="J23" s="13">
        <v>7.6</v>
      </c>
      <c r="K23" s="19"/>
      <c r="L23" s="19"/>
      <c r="M23" s="19"/>
      <c r="N23" s="11"/>
      <c r="O23" s="19"/>
    </row>
    <row r="24" spans="4:17" x14ac:dyDescent="0.2">
      <c r="E24" s="4" t="s">
        <v>40</v>
      </c>
      <c r="F24" s="13">
        <v>23</v>
      </c>
      <c r="G24" s="13">
        <v>20</v>
      </c>
      <c r="H24" s="13">
        <v>27</v>
      </c>
      <c r="I24" s="13">
        <v>24.4</v>
      </c>
      <c r="J24" s="13">
        <v>22</v>
      </c>
      <c r="K24" s="19"/>
      <c r="L24" s="19"/>
      <c r="M24" s="19"/>
      <c r="N24" s="11"/>
      <c r="O24" s="19"/>
    </row>
    <row r="25" spans="4:17" x14ac:dyDescent="0.2">
      <c r="E25" s="4" t="s">
        <v>2</v>
      </c>
      <c r="F25" s="13">
        <v>22</v>
      </c>
      <c r="G25" s="13">
        <v>19</v>
      </c>
      <c r="H25" s="13">
        <v>24</v>
      </c>
      <c r="I25" s="13">
        <v>23</v>
      </c>
      <c r="J25" s="13">
        <v>25</v>
      </c>
      <c r="K25" s="19"/>
      <c r="L25" s="19"/>
      <c r="M25" s="19"/>
      <c r="N25" s="11"/>
      <c r="O25" s="19"/>
    </row>
    <row r="26" spans="4:17" x14ac:dyDescent="0.2">
      <c r="H26" s="1"/>
      <c r="I26" s="1"/>
      <c r="J26" s="1"/>
      <c r="M26" s="10" t="s">
        <v>3</v>
      </c>
      <c r="N26" s="3" t="s">
        <v>4</v>
      </c>
      <c r="P26" s="1"/>
      <c r="Q26" s="1"/>
    </row>
    <row r="27" spans="4:17" x14ac:dyDescent="0.2">
      <c r="D27" s="4" t="s">
        <v>35</v>
      </c>
      <c r="E27" s="13" t="s">
        <v>59</v>
      </c>
      <c r="F27" s="3">
        <f>F23-$K$5</f>
        <v>0</v>
      </c>
      <c r="G27" s="3">
        <f>G23-$K$5</f>
        <v>1.5</v>
      </c>
      <c r="H27" s="3">
        <f>H23-$K$5</f>
        <v>0.70000000000000018</v>
      </c>
      <c r="I27" s="3">
        <f>I23-$K$5</f>
        <v>-0.40000000000000036</v>
      </c>
      <c r="J27" s="3">
        <f>J23-$K$5</f>
        <v>1.0999999999999996</v>
      </c>
      <c r="K27" s="11"/>
      <c r="L27" s="11"/>
      <c r="M27" s="18">
        <f>SUMPRODUCT(F19:J19,F27:J27)</f>
        <v>1.2149532710280395</v>
      </c>
      <c r="N27" s="13">
        <v>0</v>
      </c>
      <c r="O27" s="1" t="s">
        <v>1</v>
      </c>
      <c r="P27" s="1"/>
      <c r="Q27" s="1"/>
    </row>
    <row r="28" spans="4:17" x14ac:dyDescent="0.2">
      <c r="D28" s="4" t="s">
        <v>35</v>
      </c>
      <c r="E28" s="13" t="s">
        <v>60</v>
      </c>
      <c r="F28" s="3">
        <f>F23-$K$7</f>
        <v>-0.40000000000000036</v>
      </c>
      <c r="G28" s="3">
        <f>G23-$K$7</f>
        <v>1.0999999999999996</v>
      </c>
      <c r="H28" s="3">
        <f>H23-$K$7</f>
        <v>0.29999999999999982</v>
      </c>
      <c r="I28" s="3">
        <f>I23-$K$7</f>
        <v>-0.80000000000000071</v>
      </c>
      <c r="J28" s="3">
        <f>J23-$K$7</f>
        <v>0.69999999999999929</v>
      </c>
      <c r="K28" s="11"/>
      <c r="L28" s="11"/>
      <c r="M28" s="18">
        <f>SUMPRODUCT(F20:J20,F28:J28)</f>
        <v>0.47462154942119339</v>
      </c>
      <c r="N28" s="13">
        <v>0</v>
      </c>
      <c r="O28" s="1" t="s">
        <v>1</v>
      </c>
      <c r="P28" s="1"/>
      <c r="Q28" s="1"/>
    </row>
    <row r="29" spans="4:17" x14ac:dyDescent="0.2">
      <c r="D29" s="4" t="s">
        <v>35</v>
      </c>
      <c r="E29" s="13" t="s">
        <v>61</v>
      </c>
      <c r="F29" s="3">
        <f>F23-$K$9</f>
        <v>-0.5</v>
      </c>
      <c r="G29" s="3">
        <f>G23-$K$9</f>
        <v>1</v>
      </c>
      <c r="H29" s="3">
        <f>H23-$K$9</f>
        <v>0.20000000000000018</v>
      </c>
      <c r="I29" s="3">
        <f>I23-$K$9</f>
        <v>-0.90000000000000036</v>
      </c>
      <c r="J29" s="3">
        <f>J23-$K$9</f>
        <v>0.59999999999999964</v>
      </c>
      <c r="K29" s="11"/>
      <c r="L29" s="11"/>
      <c r="M29" s="18">
        <f>SUMPRODUCT(F21:J21,F29:J29)</f>
        <v>2.7755575615628914E-17</v>
      </c>
      <c r="N29" s="13">
        <v>0</v>
      </c>
      <c r="O29" s="1" t="s">
        <v>1</v>
      </c>
      <c r="P29" s="1"/>
      <c r="Q29" s="1"/>
    </row>
    <row r="30" spans="4:17" x14ac:dyDescent="0.2">
      <c r="D30" s="4" t="s">
        <v>16</v>
      </c>
      <c r="E30" s="24" t="s">
        <v>42</v>
      </c>
      <c r="F30" s="3">
        <v>1</v>
      </c>
      <c r="G30" s="3"/>
      <c r="H30" s="3"/>
      <c r="I30" s="3"/>
      <c r="J30" s="3"/>
      <c r="K30" s="11"/>
      <c r="L30" s="11"/>
      <c r="M30" s="18">
        <f>SUMPRODUCT(F$22:J$22,F30:J30)</f>
        <v>1.0992717002759611</v>
      </c>
      <c r="N30" s="12">
        <v>75</v>
      </c>
      <c r="O30" s="1" t="s">
        <v>0</v>
      </c>
      <c r="P30" s="1"/>
      <c r="Q30" s="1"/>
    </row>
    <row r="31" spans="4:17" x14ac:dyDescent="0.2">
      <c r="D31" s="4" t="s">
        <v>16</v>
      </c>
      <c r="E31" s="24" t="s">
        <v>43</v>
      </c>
      <c r="F31" s="3"/>
      <c r="G31" s="3">
        <v>1</v>
      </c>
      <c r="H31" s="3"/>
      <c r="I31" s="3"/>
      <c r="J31" s="3"/>
      <c r="K31" s="11"/>
      <c r="L31" s="11"/>
      <c r="M31" s="18">
        <f t="shared" ref="M31:M34" si="0">SUMPRODUCT(F$22:J$22,F31:J31)</f>
        <v>0.93033513369562681</v>
      </c>
      <c r="N31" s="12">
        <v>50</v>
      </c>
      <c r="O31" s="1" t="s">
        <v>0</v>
      </c>
      <c r="P31" s="1"/>
      <c r="Q31" s="1"/>
    </row>
    <row r="32" spans="4:17" x14ac:dyDescent="0.2">
      <c r="D32" s="4" t="s">
        <v>16</v>
      </c>
      <c r="E32" s="24" t="s">
        <v>44</v>
      </c>
      <c r="F32" s="3"/>
      <c r="G32" s="3"/>
      <c r="H32" s="3">
        <v>1</v>
      </c>
      <c r="I32" s="3"/>
      <c r="J32" s="3"/>
      <c r="K32" s="11"/>
      <c r="L32" s="11"/>
      <c r="M32" s="18">
        <f t="shared" si="0"/>
        <v>1.1251211442829372</v>
      </c>
      <c r="N32" s="12">
        <v>100</v>
      </c>
      <c r="O32" s="1" t="s">
        <v>0</v>
      </c>
      <c r="P32" s="1"/>
      <c r="Q32" s="1"/>
    </row>
    <row r="33" spans="4:17" x14ac:dyDescent="0.2">
      <c r="D33" s="4" t="s">
        <v>16</v>
      </c>
      <c r="E33" s="24" t="s">
        <v>45</v>
      </c>
      <c r="F33" s="3"/>
      <c r="G33" s="3"/>
      <c r="H33" s="3"/>
      <c r="I33" s="3">
        <v>1</v>
      </c>
      <c r="J33" s="3"/>
      <c r="K33" s="11"/>
      <c r="L33" s="11"/>
      <c r="M33" s="18">
        <f t="shared" si="0"/>
        <v>0.17364203027604647</v>
      </c>
      <c r="N33" s="12">
        <v>80</v>
      </c>
      <c r="O33" s="1" t="s">
        <v>0</v>
      </c>
      <c r="P33" s="1"/>
      <c r="Q33" s="1"/>
    </row>
    <row r="34" spans="4:17" x14ac:dyDescent="0.2">
      <c r="D34" s="4" t="s">
        <v>16</v>
      </c>
      <c r="E34" s="24" t="s">
        <v>46</v>
      </c>
      <c r="F34" s="3"/>
      <c r="G34" s="3"/>
      <c r="H34" s="3"/>
      <c r="I34" s="3"/>
      <c r="J34" s="3">
        <v>1</v>
      </c>
      <c r="K34" s="11"/>
      <c r="L34" s="11"/>
      <c r="M34" s="18">
        <f t="shared" si="0"/>
        <v>0.90042605372227724</v>
      </c>
      <c r="N34" s="12">
        <v>80</v>
      </c>
      <c r="O34" s="1" t="s">
        <v>0</v>
      </c>
      <c r="P34" s="1"/>
      <c r="Q34" s="1"/>
    </row>
    <row r="35" spans="4:17" x14ac:dyDescent="0.2">
      <c r="D35" s="4" t="s">
        <v>66</v>
      </c>
      <c r="E35" s="24" t="s">
        <v>67</v>
      </c>
      <c r="F35" s="13">
        <v>23</v>
      </c>
      <c r="G35" s="13">
        <v>20</v>
      </c>
      <c r="H35" s="13">
        <v>27</v>
      </c>
      <c r="I35" s="13">
        <v>24.4</v>
      </c>
      <c r="J35" s="13">
        <v>22</v>
      </c>
      <c r="K35" s="11"/>
      <c r="L35" s="11"/>
      <c r="M35" s="18">
        <f>SUMPRODUCT(F19:J19,F$35:J$35)</f>
        <v>25.000000000000036</v>
      </c>
      <c r="N35" s="12">
        <v>21</v>
      </c>
      <c r="O35" s="1" t="s">
        <v>1</v>
      </c>
      <c r="P35" s="1"/>
      <c r="Q35" s="1"/>
    </row>
    <row r="36" spans="4:17" x14ac:dyDescent="0.2">
      <c r="D36" s="4" t="s">
        <v>66</v>
      </c>
      <c r="E36" s="24" t="s">
        <v>68</v>
      </c>
      <c r="F36" s="13">
        <v>23</v>
      </c>
      <c r="G36" s="13">
        <v>20</v>
      </c>
      <c r="H36" s="13">
        <v>27</v>
      </c>
      <c r="I36" s="13">
        <v>24.4</v>
      </c>
      <c r="J36" s="13">
        <v>22</v>
      </c>
      <c r="K36" s="11"/>
      <c r="L36" s="11"/>
      <c r="M36" s="18">
        <f>SUMPRODUCT(F20:J20,F$36:J$36)</f>
        <v>26</v>
      </c>
      <c r="N36" s="12">
        <v>23.6</v>
      </c>
      <c r="O36" s="1" t="s">
        <v>1</v>
      </c>
      <c r="P36" s="1"/>
      <c r="Q36" s="1"/>
    </row>
    <row r="37" spans="4:17" x14ac:dyDescent="0.2">
      <c r="D37" s="4" t="s">
        <v>66</v>
      </c>
      <c r="E37" s="24" t="s">
        <v>69</v>
      </c>
      <c r="F37" s="13">
        <v>23</v>
      </c>
      <c r="G37" s="13">
        <v>20</v>
      </c>
      <c r="H37" s="13">
        <v>27</v>
      </c>
      <c r="I37" s="13">
        <v>24.4</v>
      </c>
      <c r="J37" s="13">
        <v>22</v>
      </c>
      <c r="K37" s="11"/>
      <c r="L37" s="11"/>
      <c r="M37" s="18">
        <f>SUMPRODUCT(F21:J21,F$37:J$37)</f>
        <v>47.314461396524536</v>
      </c>
      <c r="N37" s="12">
        <v>25</v>
      </c>
      <c r="O37" s="1" t="s">
        <v>1</v>
      </c>
      <c r="P37" s="1"/>
      <c r="Q37" s="1"/>
    </row>
    <row r="38" spans="4:17" x14ac:dyDescent="0.2">
      <c r="D38" s="23" t="s">
        <v>16</v>
      </c>
      <c r="E38" s="3" t="s">
        <v>67</v>
      </c>
      <c r="F38" s="13">
        <v>23</v>
      </c>
      <c r="G38" s="13">
        <v>20</v>
      </c>
      <c r="H38" s="13">
        <v>27</v>
      </c>
      <c r="I38" s="13">
        <v>24.4</v>
      </c>
      <c r="J38" s="13">
        <v>22</v>
      </c>
      <c r="K38" s="11"/>
      <c r="L38" s="11"/>
      <c r="M38" s="18">
        <f>SUMPRODUCT(F19:J19,F$38:J$38)</f>
        <v>25.000000000000036</v>
      </c>
      <c r="N38" s="3">
        <v>25</v>
      </c>
      <c r="O38" s="1" t="s">
        <v>0</v>
      </c>
      <c r="P38" s="1"/>
      <c r="Q38" s="1"/>
    </row>
    <row r="39" spans="4:17" x14ac:dyDescent="0.2">
      <c r="D39" s="23" t="s">
        <v>16</v>
      </c>
      <c r="E39" s="3" t="s">
        <v>68</v>
      </c>
      <c r="F39" s="13">
        <v>23</v>
      </c>
      <c r="G39" s="13">
        <v>20</v>
      </c>
      <c r="H39" s="13">
        <v>27</v>
      </c>
      <c r="I39" s="13">
        <v>24.4</v>
      </c>
      <c r="J39" s="13">
        <v>22</v>
      </c>
      <c r="K39" s="11"/>
      <c r="L39" s="11"/>
      <c r="M39" s="18">
        <f>SUMPRODUCT(F20:J20,F$39:J$39)</f>
        <v>26</v>
      </c>
      <c r="N39" s="3">
        <v>26</v>
      </c>
      <c r="O39" s="1" t="s">
        <v>0</v>
      </c>
      <c r="P39" s="1"/>
      <c r="Q39" s="1"/>
    </row>
    <row r="40" spans="4:17" ht="51" x14ac:dyDescent="0.2">
      <c r="D40" s="39" t="s">
        <v>70</v>
      </c>
      <c r="E40" s="25" t="s">
        <v>42</v>
      </c>
      <c r="F40" s="40">
        <v>0.6</v>
      </c>
      <c r="G40" s="40">
        <v>-0.4</v>
      </c>
      <c r="H40" s="40">
        <v>-0.4</v>
      </c>
      <c r="I40" s="40">
        <v>-0.4</v>
      </c>
      <c r="J40" s="40">
        <v>-0.4</v>
      </c>
      <c r="K40" s="27"/>
      <c r="L40" s="27"/>
      <c r="M40" s="18">
        <f>SUMPRODUCT(F$19:J$19,F40:J40)</f>
        <v>-0.233644859813085</v>
      </c>
      <c r="N40" s="10">
        <v>0</v>
      </c>
      <c r="O40" s="41" t="s">
        <v>0</v>
      </c>
      <c r="P40" s="1"/>
      <c r="Q40" s="1"/>
    </row>
    <row r="41" spans="4:17" ht="51" x14ac:dyDescent="0.2">
      <c r="D41" s="39" t="s">
        <v>70</v>
      </c>
      <c r="E41" s="25" t="s">
        <v>43</v>
      </c>
      <c r="F41" s="40">
        <v>-0.4</v>
      </c>
      <c r="G41" s="40">
        <v>0.6</v>
      </c>
      <c r="H41" s="40">
        <v>-0.4</v>
      </c>
      <c r="I41" s="40">
        <v>-0.4</v>
      </c>
      <c r="J41" s="40">
        <v>-0.4</v>
      </c>
      <c r="K41" s="27"/>
      <c r="L41" s="27"/>
      <c r="M41" s="18">
        <f>SUMPRODUCT(F$19:J$19,F41:J41)</f>
        <v>8.3266726846886741E-17</v>
      </c>
      <c r="N41" s="10">
        <v>0</v>
      </c>
      <c r="O41" s="41" t="s">
        <v>0</v>
      </c>
      <c r="P41" s="1"/>
      <c r="Q41" s="1"/>
    </row>
    <row r="42" spans="4:17" ht="51" x14ac:dyDescent="0.2">
      <c r="D42" s="39" t="s">
        <v>70</v>
      </c>
      <c r="E42" s="25" t="s">
        <v>44</v>
      </c>
      <c r="F42" s="40">
        <v>-0.4</v>
      </c>
      <c r="G42" s="40">
        <v>-0.4</v>
      </c>
      <c r="H42" s="40">
        <v>0.6</v>
      </c>
      <c r="I42" s="40">
        <v>-0.4</v>
      </c>
      <c r="J42" s="40">
        <v>-0.4</v>
      </c>
      <c r="K42" s="27"/>
      <c r="L42" s="27"/>
      <c r="M42" s="18">
        <f t="shared" ref="M42:M44" si="1">SUMPRODUCT(F$19:J$19,F42:J42)</f>
        <v>-0.46728971962616894</v>
      </c>
      <c r="N42" s="10">
        <v>0</v>
      </c>
      <c r="O42" s="41" t="s">
        <v>0</v>
      </c>
      <c r="P42" s="1"/>
      <c r="Q42" s="1"/>
    </row>
    <row r="43" spans="4:17" ht="51" x14ac:dyDescent="0.2">
      <c r="D43" s="39" t="s">
        <v>70</v>
      </c>
      <c r="E43" s="25" t="s">
        <v>45</v>
      </c>
      <c r="F43" s="40">
        <v>-0.4</v>
      </c>
      <c r="G43" s="40">
        <v>-0.4</v>
      </c>
      <c r="H43" s="40">
        <v>-0.4</v>
      </c>
      <c r="I43" s="40">
        <v>0.6</v>
      </c>
      <c r="J43" s="40">
        <v>-0.4</v>
      </c>
      <c r="K43" s="27"/>
      <c r="L43" s="27"/>
      <c r="M43" s="18">
        <f>SUMPRODUCT(F$19:J$19,F43:J43)</f>
        <v>-0.46728971962616894</v>
      </c>
      <c r="N43" s="10">
        <v>0</v>
      </c>
      <c r="O43" s="41" t="s">
        <v>0</v>
      </c>
      <c r="P43" s="1"/>
      <c r="Q43" s="1"/>
    </row>
    <row r="44" spans="4:17" ht="51" x14ac:dyDescent="0.2">
      <c r="D44" s="39" t="s">
        <v>70</v>
      </c>
      <c r="E44" s="25" t="s">
        <v>46</v>
      </c>
      <c r="F44" s="40">
        <v>-0.4</v>
      </c>
      <c r="G44" s="40">
        <v>-0.4</v>
      </c>
      <c r="H44" s="40">
        <v>-0.4</v>
      </c>
      <c r="I44" s="40">
        <v>-0.4</v>
      </c>
      <c r="J44" s="40">
        <v>0.6</v>
      </c>
      <c r="K44" s="27"/>
      <c r="L44" s="27"/>
      <c r="M44" s="18">
        <f t="shared" si="1"/>
        <v>3.3306690738754696E-16</v>
      </c>
      <c r="N44" s="10">
        <v>0</v>
      </c>
      <c r="O44" s="41" t="s">
        <v>0</v>
      </c>
      <c r="P44" s="1"/>
      <c r="Q44" s="1"/>
    </row>
    <row r="45" spans="4:17" ht="34" x14ac:dyDescent="0.2">
      <c r="D45" s="39" t="s">
        <v>71</v>
      </c>
      <c r="E45" s="25" t="s">
        <v>42</v>
      </c>
      <c r="F45" s="40">
        <v>0.85</v>
      </c>
      <c r="G45" s="40">
        <v>-0.15</v>
      </c>
      <c r="H45" s="40">
        <v>-0.15</v>
      </c>
      <c r="I45" s="40">
        <v>-0.15</v>
      </c>
      <c r="J45" s="40">
        <v>-0.15</v>
      </c>
      <c r="K45" s="27"/>
      <c r="L45" s="27"/>
      <c r="M45" s="18">
        <f>SUMPRODUCT(F$20:J$20,F45:J45)</f>
        <v>1.214306433183765E-16</v>
      </c>
      <c r="N45" s="10">
        <v>0</v>
      </c>
      <c r="O45" s="41" t="s">
        <v>1</v>
      </c>
      <c r="P45" s="1"/>
      <c r="Q45" s="1"/>
    </row>
    <row r="46" spans="4:17" ht="34" x14ac:dyDescent="0.2">
      <c r="D46" s="37" t="s">
        <v>71</v>
      </c>
      <c r="E46" s="25" t="s">
        <v>43</v>
      </c>
      <c r="F46" s="40">
        <v>-0.15</v>
      </c>
      <c r="G46" s="40">
        <v>0.85</v>
      </c>
      <c r="H46" s="40">
        <v>-0.15</v>
      </c>
      <c r="I46" s="40">
        <v>-0.15</v>
      </c>
      <c r="J46" s="40">
        <v>-0.15</v>
      </c>
      <c r="K46" s="27"/>
      <c r="L46" s="27"/>
      <c r="M46" s="18">
        <f t="shared" ref="M46:M49" si="2">SUMPRODUCT(F$20:J$20,F46:J46)</f>
        <v>0.28940338379341135</v>
      </c>
      <c r="N46" s="10">
        <v>0</v>
      </c>
      <c r="O46" s="41" t="s">
        <v>1</v>
      </c>
      <c r="P46" s="1"/>
      <c r="Q46" s="1"/>
    </row>
    <row r="47" spans="4:17" ht="34" x14ac:dyDescent="0.2">
      <c r="D47" s="37" t="s">
        <v>71</v>
      </c>
      <c r="E47" s="25" t="s">
        <v>44</v>
      </c>
      <c r="F47" s="40">
        <v>-0.15</v>
      </c>
      <c r="G47" s="40">
        <v>-0.15</v>
      </c>
      <c r="H47" s="40">
        <v>0.85</v>
      </c>
      <c r="I47" s="40">
        <v>-0.15</v>
      </c>
      <c r="J47" s="40">
        <v>-0.15</v>
      </c>
      <c r="K47" s="27"/>
      <c r="L47" s="27"/>
      <c r="M47" s="18">
        <f t="shared" si="2"/>
        <v>-1.2802259252708836E-15</v>
      </c>
      <c r="N47" s="10">
        <v>0</v>
      </c>
      <c r="O47" s="41" t="s">
        <v>1</v>
      </c>
      <c r="P47" s="1"/>
      <c r="Q47" s="1"/>
    </row>
    <row r="48" spans="4:17" ht="34" x14ac:dyDescent="0.2">
      <c r="D48" s="37" t="s">
        <v>71</v>
      </c>
      <c r="E48" s="25" t="s">
        <v>45</v>
      </c>
      <c r="F48" s="40">
        <v>-0.15</v>
      </c>
      <c r="G48" s="40">
        <v>-0.15</v>
      </c>
      <c r="H48" s="40">
        <v>-0.15</v>
      </c>
      <c r="I48" s="40">
        <v>0.85</v>
      </c>
      <c r="J48" s="40">
        <v>-0.15</v>
      </c>
      <c r="K48" s="27"/>
      <c r="L48" s="27"/>
      <c r="M48" s="18">
        <f t="shared" si="2"/>
        <v>1.2490009027033011E-16</v>
      </c>
      <c r="N48" s="10">
        <v>0</v>
      </c>
      <c r="O48" s="41" t="s">
        <v>1</v>
      </c>
      <c r="P48" s="1"/>
      <c r="Q48" s="1"/>
    </row>
    <row r="49" spans="4:17" ht="34" x14ac:dyDescent="0.2">
      <c r="D49" s="37" t="s">
        <v>71</v>
      </c>
      <c r="E49" s="25" t="s">
        <v>46</v>
      </c>
      <c r="F49" s="40">
        <v>-0.15</v>
      </c>
      <c r="G49" s="40">
        <v>-0.15</v>
      </c>
      <c r="H49" s="40">
        <v>-0.15</v>
      </c>
      <c r="I49" s="40">
        <v>-0.15</v>
      </c>
      <c r="J49" s="40">
        <v>0.85</v>
      </c>
      <c r="K49" s="27"/>
      <c r="L49" s="27"/>
      <c r="M49" s="18">
        <f t="shared" si="2"/>
        <v>1.9428902930940239E-16</v>
      </c>
      <c r="N49" s="10">
        <v>0</v>
      </c>
      <c r="O49" s="41" t="s">
        <v>1</v>
      </c>
      <c r="P49" s="1"/>
      <c r="Q49" s="1"/>
    </row>
    <row r="50" spans="4:17" ht="51" x14ac:dyDescent="0.2">
      <c r="D50" s="37" t="s">
        <v>72</v>
      </c>
      <c r="E50" s="25" t="s">
        <v>42</v>
      </c>
      <c r="F50" s="40">
        <v>0.5</v>
      </c>
      <c r="G50" s="40">
        <v>-0.5</v>
      </c>
      <c r="H50" s="40">
        <v>-0.5</v>
      </c>
      <c r="I50" s="40">
        <v>-0.5</v>
      </c>
      <c r="J50" s="40">
        <v>-0.5</v>
      </c>
      <c r="K50" s="27"/>
      <c r="L50" s="27"/>
      <c r="M50" s="18">
        <f>SUMPRODUCT(F$21:J$21,F50:J50)</f>
        <v>-0.25949430382006144</v>
      </c>
      <c r="N50" s="10">
        <v>0</v>
      </c>
      <c r="O50" s="41" t="s">
        <v>0</v>
      </c>
      <c r="P50" s="1"/>
      <c r="Q50" s="1"/>
    </row>
    <row r="51" spans="4:17" ht="51" x14ac:dyDescent="0.2">
      <c r="D51" s="37" t="s">
        <v>73</v>
      </c>
      <c r="E51" s="25" t="s">
        <v>43</v>
      </c>
      <c r="F51" s="40">
        <v>-0.5</v>
      </c>
      <c r="G51" s="40">
        <v>0.5</v>
      </c>
      <c r="H51" s="40">
        <v>-0.5</v>
      </c>
      <c r="I51" s="40">
        <v>-0.5</v>
      </c>
      <c r="J51" s="40">
        <v>-0.5</v>
      </c>
      <c r="K51" s="27"/>
      <c r="L51" s="27"/>
      <c r="M51" s="18">
        <f t="shared" ref="M51:M54" si="3">SUMPRODUCT(F$21:J$21,F51:J51)</f>
        <v>-0.95147911400689211</v>
      </c>
      <c r="N51" s="10">
        <v>0</v>
      </c>
      <c r="O51" s="41" t="s">
        <v>0</v>
      </c>
      <c r="P51" s="1"/>
      <c r="Q51" s="1"/>
    </row>
    <row r="52" spans="4:17" ht="51" x14ac:dyDescent="0.2">
      <c r="D52" s="37" t="s">
        <v>74</v>
      </c>
      <c r="E52" s="25" t="s">
        <v>44</v>
      </c>
      <c r="F52" s="40">
        <v>-0.5</v>
      </c>
      <c r="G52" s="40">
        <v>-0.5</v>
      </c>
      <c r="H52" s="40">
        <v>0.5</v>
      </c>
      <c r="I52" s="40">
        <v>-0.5</v>
      </c>
      <c r="J52" s="40">
        <v>-0.5</v>
      </c>
      <c r="K52" s="27"/>
      <c r="L52" s="27"/>
      <c r="M52" s="18">
        <f t="shared" si="3"/>
        <v>0</v>
      </c>
      <c r="N52" s="10">
        <v>0</v>
      </c>
      <c r="O52" s="41" t="s">
        <v>0</v>
      </c>
      <c r="P52" s="1"/>
      <c r="Q52" s="1"/>
    </row>
    <row r="53" spans="4:17" ht="51" x14ac:dyDescent="0.2">
      <c r="D53" s="43" t="s">
        <v>75</v>
      </c>
      <c r="E53" s="25" t="s">
        <v>45</v>
      </c>
      <c r="F53" s="44">
        <v>-0.5</v>
      </c>
      <c r="G53" s="44">
        <v>-0.5</v>
      </c>
      <c r="H53" s="44">
        <v>-0.5</v>
      </c>
      <c r="I53" s="44">
        <v>0.5</v>
      </c>
      <c r="J53" s="44">
        <v>-0.5</v>
      </c>
      <c r="K53" s="27"/>
      <c r="L53" s="27"/>
      <c r="M53" s="45">
        <f t="shared" si="3"/>
        <v>-0.95147911400689211</v>
      </c>
      <c r="N53" s="25">
        <v>0</v>
      </c>
      <c r="O53" s="41" t="s">
        <v>0</v>
      </c>
      <c r="P53" s="1"/>
      <c r="Q53" s="1"/>
    </row>
    <row r="54" spans="4:17" ht="51" x14ac:dyDescent="0.2">
      <c r="D54" s="37" t="s">
        <v>76</v>
      </c>
      <c r="E54" s="10" t="s">
        <v>46</v>
      </c>
      <c r="F54" s="40">
        <v>-0.5</v>
      </c>
      <c r="G54" s="40">
        <v>-0.5</v>
      </c>
      <c r="H54" s="40">
        <v>-0.5</v>
      </c>
      <c r="I54" s="40">
        <v>-0.5</v>
      </c>
      <c r="J54" s="40">
        <v>0.5</v>
      </c>
      <c r="K54" s="27"/>
      <c r="L54" s="27"/>
      <c r="M54" s="18">
        <f t="shared" si="3"/>
        <v>-0.69198481018683067</v>
      </c>
      <c r="N54" s="10">
        <v>0</v>
      </c>
      <c r="O54" s="41" t="s">
        <v>0</v>
      </c>
      <c r="P54" s="1"/>
      <c r="Q54" s="1"/>
    </row>
    <row r="55" spans="4:17" x14ac:dyDescent="0.2">
      <c r="D55" s="38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46"/>
      <c r="P55" s="1"/>
      <c r="Q55" s="1"/>
    </row>
    <row r="56" spans="4:17" x14ac:dyDescent="0.2">
      <c r="D56" s="38"/>
      <c r="F56" s="10" t="s">
        <v>77</v>
      </c>
      <c r="G56" s="10" t="s">
        <v>78</v>
      </c>
      <c r="H56" s="10" t="s">
        <v>79</v>
      </c>
      <c r="I56" s="27"/>
      <c r="J56" s="27"/>
      <c r="K56" s="27"/>
      <c r="L56" s="27"/>
      <c r="M56" s="27"/>
      <c r="N56" s="27"/>
      <c r="O56" s="46"/>
      <c r="P56" s="1"/>
      <c r="Q56" s="1"/>
    </row>
    <row r="57" spans="4:17" x14ac:dyDescent="0.2">
      <c r="D57" s="38"/>
      <c r="F57" s="27">
        <f>K19</f>
        <v>1.1682242990654221</v>
      </c>
      <c r="G57" s="27">
        <f>K20</f>
        <v>1.1576135351736423</v>
      </c>
      <c r="H57" s="27">
        <f>K21</f>
        <v>1.9029582280137842</v>
      </c>
      <c r="I57" s="27"/>
      <c r="J57" s="27"/>
      <c r="K57" s="27"/>
      <c r="L57" s="27"/>
      <c r="M57" s="27"/>
      <c r="N57" s="27"/>
      <c r="O57" s="46"/>
      <c r="P57" s="1"/>
      <c r="Q57" s="1"/>
    </row>
    <row r="58" spans="4:17" x14ac:dyDescent="0.2">
      <c r="D58" s="38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46"/>
      <c r="P58" s="1"/>
      <c r="Q58" s="1"/>
    </row>
    <row r="59" spans="4:17" ht="17" x14ac:dyDescent="0.2">
      <c r="D59" s="37" t="s">
        <v>80</v>
      </c>
      <c r="E59" s="10" t="s">
        <v>47</v>
      </c>
      <c r="F59" s="40">
        <v>1</v>
      </c>
      <c r="G59" s="40"/>
      <c r="H59" s="40"/>
      <c r="I59" s="27"/>
      <c r="J59" s="27"/>
      <c r="K59" s="27"/>
      <c r="L59" s="27"/>
      <c r="M59" s="18">
        <f>SUMPRODUCT(F$57:H$57,F59:H59)</f>
        <v>1.1682242990654221</v>
      </c>
      <c r="N59" s="10">
        <v>50</v>
      </c>
      <c r="O59" s="41" t="s">
        <v>1</v>
      </c>
      <c r="P59" s="1"/>
      <c r="Q59" s="1"/>
    </row>
    <row r="60" spans="4:17" ht="17" x14ac:dyDescent="0.2">
      <c r="D60" s="37" t="s">
        <v>80</v>
      </c>
      <c r="E60" s="10" t="s">
        <v>48</v>
      </c>
      <c r="F60" s="40"/>
      <c r="G60" s="40">
        <v>1</v>
      </c>
      <c r="H60" s="40"/>
      <c r="I60" s="27"/>
      <c r="J60" s="27"/>
      <c r="K60" s="27"/>
      <c r="L60" s="27"/>
      <c r="M60" s="18">
        <f t="shared" ref="M60:M61" si="4">SUMPRODUCT(F$57:H$57,F60:H60)</f>
        <v>1.1576135351736423</v>
      </c>
      <c r="N60" s="10">
        <v>50</v>
      </c>
      <c r="O60" s="41" t="s">
        <v>1</v>
      </c>
      <c r="P60" s="1"/>
      <c r="Q60" s="1"/>
    </row>
    <row r="61" spans="4:17" ht="17" x14ac:dyDescent="0.2">
      <c r="D61" s="37" t="s">
        <v>80</v>
      </c>
      <c r="E61" s="10" t="s">
        <v>49</v>
      </c>
      <c r="F61" s="40"/>
      <c r="G61" s="40"/>
      <c r="H61" s="40">
        <v>1</v>
      </c>
      <c r="I61" s="27"/>
      <c r="J61" s="27"/>
      <c r="K61" s="27"/>
      <c r="L61" s="27"/>
      <c r="M61" s="18">
        <f t="shared" si="4"/>
        <v>1.9029582280137842</v>
      </c>
      <c r="N61" s="10">
        <v>50</v>
      </c>
      <c r="O61" s="41" t="s">
        <v>1</v>
      </c>
      <c r="P61" s="1"/>
      <c r="Q61" s="1"/>
    </row>
    <row r="62" spans="4:17" ht="51" x14ac:dyDescent="0.2">
      <c r="D62" s="37" t="s">
        <v>81</v>
      </c>
      <c r="E62" s="10" t="s">
        <v>47</v>
      </c>
      <c r="F62" s="40">
        <v>0.55000000000000004</v>
      </c>
      <c r="G62" s="40">
        <v>-0.45</v>
      </c>
      <c r="H62" s="40">
        <v>-0.45</v>
      </c>
      <c r="I62" s="27"/>
      <c r="J62" s="27"/>
      <c r="K62" s="27"/>
      <c r="L62" s="27"/>
      <c r="M62" s="18">
        <f>SUMPRODUCT(F$57:H$57,F62:H62)</f>
        <v>-0.73473392894835965</v>
      </c>
      <c r="N62" s="10">
        <v>0</v>
      </c>
      <c r="O62" s="41" t="s">
        <v>0</v>
      </c>
      <c r="P62" s="1"/>
      <c r="Q62" s="1"/>
    </row>
    <row r="63" spans="4:17" ht="51" x14ac:dyDescent="0.2">
      <c r="D63" s="37" t="s">
        <v>81</v>
      </c>
      <c r="E63" s="10" t="s">
        <v>48</v>
      </c>
      <c r="F63" s="40">
        <v>-0.45</v>
      </c>
      <c r="G63" s="40">
        <v>0.55000000000000004</v>
      </c>
      <c r="H63" s="40">
        <v>-0.45</v>
      </c>
      <c r="I63" s="27"/>
      <c r="J63" s="27"/>
      <c r="K63" s="27"/>
      <c r="L63" s="27"/>
      <c r="M63" s="18">
        <f>SUMPRODUCT(F$57:H$57,F63:H63)</f>
        <v>-0.7453446928401396</v>
      </c>
      <c r="N63" s="10">
        <v>0</v>
      </c>
      <c r="O63" s="41" t="s">
        <v>0</v>
      </c>
      <c r="P63" s="1"/>
      <c r="Q63" s="1"/>
    </row>
    <row r="64" spans="4:17" ht="51" x14ac:dyDescent="0.2">
      <c r="D64" s="37" t="s">
        <v>81</v>
      </c>
      <c r="E64" s="10" t="s">
        <v>49</v>
      </c>
      <c r="F64" s="40">
        <v>-0.45</v>
      </c>
      <c r="G64" s="40">
        <v>-0.45</v>
      </c>
      <c r="H64" s="40">
        <v>0.55000000000000004</v>
      </c>
      <c r="I64" s="27"/>
      <c r="J64" s="27"/>
      <c r="K64" s="27"/>
      <c r="L64" s="27"/>
      <c r="M64" s="18">
        <f>SUMPRODUCT(F$57:H$57,F64:H64)</f>
        <v>2.2204460492503131E-15</v>
      </c>
      <c r="N64" s="10">
        <v>0</v>
      </c>
      <c r="O64" s="41" t="s">
        <v>0</v>
      </c>
      <c r="P64" s="1"/>
      <c r="Q64" s="1"/>
    </row>
    <row r="65" spans="4:17" s="19" customFormat="1" x14ac:dyDescent="0.2">
      <c r="D65" s="42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42"/>
      <c r="P65" s="27"/>
      <c r="Q65" s="11"/>
    </row>
    <row r="66" spans="4:17" s="19" customFormat="1" x14ac:dyDescent="0.2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27"/>
      <c r="Q66" s="11"/>
    </row>
    <row r="67" spans="4:17" s="19" customFormat="1" x14ac:dyDescent="0.2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27"/>
      <c r="Q67" s="11"/>
    </row>
    <row r="68" spans="4:17" x14ac:dyDescent="0.2">
      <c r="E68" s="8"/>
      <c r="F68" s="8"/>
      <c r="G68" s="8"/>
      <c r="K68" s="8"/>
      <c r="L68" s="8"/>
      <c r="M68" s="8"/>
      <c r="N68" s="8"/>
      <c r="O68" s="8"/>
    </row>
    <row r="69" spans="4:17" x14ac:dyDescent="0.2">
      <c r="D69" s="19" t="s">
        <v>82</v>
      </c>
      <c r="E69" s="19"/>
      <c r="F69" s="19"/>
      <c r="G69" s="19"/>
      <c r="H69" s="11"/>
      <c r="I69" s="11"/>
      <c r="J69" s="11"/>
      <c r="K69" s="19"/>
      <c r="L69" s="19"/>
      <c r="M69" s="19"/>
      <c r="N69" s="19"/>
      <c r="O69" s="19"/>
    </row>
    <row r="70" spans="4:17" x14ac:dyDescent="0.2">
      <c r="D70" s="19" t="s">
        <v>83</v>
      </c>
      <c r="E70" s="11"/>
      <c r="F70" s="11"/>
      <c r="G70" s="11"/>
      <c r="H70" s="11"/>
      <c r="I70" s="11"/>
      <c r="J70" s="11"/>
      <c r="K70" s="11"/>
      <c r="L70" s="11"/>
      <c r="M70" s="19"/>
      <c r="N70" s="19"/>
      <c r="O70" s="19"/>
    </row>
    <row r="71" spans="4:17" x14ac:dyDescent="0.2">
      <c r="D71" s="19"/>
      <c r="E71" s="11"/>
      <c r="F71" s="11"/>
      <c r="G71" s="11"/>
      <c r="H71" s="11"/>
      <c r="I71" s="11"/>
      <c r="J71" s="11"/>
      <c r="K71" s="11"/>
      <c r="L71" s="11"/>
      <c r="M71" s="19"/>
      <c r="N71" s="19"/>
      <c r="O71" s="19"/>
    </row>
    <row r="72" spans="4:17" x14ac:dyDescent="0.2">
      <c r="D72" s="19"/>
      <c r="E72" s="19"/>
      <c r="F72" s="19"/>
      <c r="G72" s="19"/>
      <c r="H72" s="11"/>
      <c r="I72" s="11"/>
      <c r="J72" s="11"/>
      <c r="K72" s="19"/>
      <c r="L72" s="19"/>
      <c r="M72" s="19"/>
      <c r="N72" s="19"/>
      <c r="O72" s="19"/>
    </row>
    <row r="73" spans="4:17" x14ac:dyDescent="0.2">
      <c r="D73" s="19"/>
      <c r="E73" s="19"/>
      <c r="F73" s="19"/>
      <c r="G73" s="19"/>
      <c r="H73" s="11"/>
      <c r="I73" s="11"/>
      <c r="J73" s="11"/>
      <c r="K73" s="19"/>
      <c r="L73" s="19"/>
      <c r="M73" s="19"/>
      <c r="N73" s="19"/>
      <c r="O73" s="19"/>
    </row>
    <row r="74" spans="4:17" x14ac:dyDescent="0.2">
      <c r="D74" s="19"/>
      <c r="E74" s="19"/>
      <c r="F74" s="19"/>
      <c r="G74" s="19"/>
      <c r="H74" s="11"/>
      <c r="I74" s="11"/>
      <c r="J74" s="11"/>
      <c r="K74" s="19"/>
      <c r="L74" s="19"/>
      <c r="M74" s="19"/>
      <c r="N74" s="19"/>
      <c r="O74" s="19"/>
    </row>
    <row r="75" spans="4:17" x14ac:dyDescent="0.2">
      <c r="D75" s="19"/>
      <c r="E75" s="19"/>
      <c r="F75" s="19"/>
      <c r="G75" s="19"/>
      <c r="H75" s="11"/>
      <c r="I75" s="11"/>
      <c r="J75" s="11"/>
      <c r="K75" s="19"/>
      <c r="L75" s="19"/>
      <c r="M75" s="19"/>
      <c r="N75" s="19"/>
      <c r="O75" s="19"/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DKFF</vt:lpstr>
      <vt:lpstr>GOW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2022-09-22T23:14:05Z</dcterms:created>
  <dcterms:modified xsi:type="dcterms:W3CDTF">2022-10-18T04:56:02Z</dcterms:modified>
</cp:coreProperties>
</file>