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aciónTareas" sheetId="1" r:id="rId4"/>
    <sheet state="visible" name="RealReto1" sheetId="2" r:id="rId5"/>
  </sheets>
  <definedNames/>
  <calcPr/>
  <extLst>
    <ext uri="GoogleSheetsCustomDataVersion1">
      <go:sheetsCustomData xmlns:go="http://customooxmlschemas.google.com/" r:id="rId6" roundtripDataSignature="AMtx7mil0j7kvDtdh8k8nPW5xf6f/RkSBg=="/>
    </ext>
  </extLst>
</workbook>
</file>

<file path=xl/sharedStrings.xml><?xml version="1.0" encoding="utf-8"?>
<sst xmlns="http://schemas.openxmlformats.org/spreadsheetml/2006/main" count="172" uniqueCount="97">
  <si>
    <t>TSPi Plantilla para la Planeación de Tareas</t>
  </si>
  <si>
    <t>Equipo:</t>
  </si>
  <si>
    <t>MMM</t>
  </si>
  <si>
    <t>Fecha:</t>
  </si>
  <si>
    <t>Ciclo:</t>
  </si>
  <si>
    <t>Tarea / Actividad</t>
  </si>
  <si>
    <t>Plan de horas</t>
  </si>
  <si>
    <t>Plan tamaño/valor</t>
  </si>
  <si>
    <t>Horas reales</t>
  </si>
  <si>
    <t>Actual</t>
  </si>
  <si>
    <t>Fase</t>
  </si>
  <si>
    <t>Tipo Actividad
(P/Planeada - A/Agregada)</t>
  </si>
  <si>
    <t>Nombre de la Tarea</t>
  </si>
  <si>
    <t># de integrantes</t>
  </si>
  <si>
    <t>Integrante 1
(rol)</t>
  </si>
  <si>
    <t>Integrante 2
(rol)</t>
  </si>
  <si>
    <t>Integrante 3 (rol)</t>
  </si>
  <si>
    <t>Total horas del equipo</t>
  </si>
  <si>
    <t>Horas acumuladas</t>
  </si>
  <si>
    <t>Unidades</t>
  </si>
  <si>
    <t>Tamaño</t>
  </si>
  <si>
    <t>Núm. de semana</t>
  </si>
  <si>
    <t>Valor planeado</t>
  </si>
  <si>
    <t>Valor planeado acumulado</t>
  </si>
  <si>
    <t>Integrante 2 (rol)</t>
  </si>
  <si>
    <t>Horas actuales</t>
  </si>
  <si>
    <t>Valor ganado</t>
  </si>
  <si>
    <t>Reto 1: Análisis FODA y definición de empresa</t>
  </si>
  <si>
    <t>P</t>
  </si>
  <si>
    <t>Reflexión individual</t>
  </si>
  <si>
    <t>páginas</t>
  </si>
  <si>
    <t>Reflexión del equipo</t>
  </si>
  <si>
    <t>Acuerdo sobre la empresa</t>
  </si>
  <si>
    <t>Visita a la empresa</t>
  </si>
  <si>
    <t>Realizar consenso sobre la empresa</t>
  </si>
  <si>
    <t>Elaboración de reporte</t>
  </si>
  <si>
    <t>Resumen Reto 1</t>
  </si>
  <si>
    <t>Reto 2: Acta de Constitución del Proyecto</t>
  </si>
  <si>
    <t>Visitas a empresa</t>
  </si>
  <si>
    <t>llamada</t>
  </si>
  <si>
    <t>Revisión de información obtenida de la empresa</t>
  </si>
  <si>
    <t>Construcción del Acta</t>
  </si>
  <si>
    <t>Revisión del Acta por el equipo</t>
  </si>
  <si>
    <t>Elaboración de Acta para entrega</t>
  </si>
  <si>
    <t>Firma del Acta por parte de la empresa</t>
  </si>
  <si>
    <t>Entrega del Acta</t>
  </si>
  <si>
    <t>Resumen Reto 2</t>
  </si>
  <si>
    <t>Reto 3: Modelo Entidad-Relación</t>
  </si>
  <si>
    <t>Construcción de Entidades</t>
  </si>
  <si>
    <t>Construcción de Relaciones</t>
  </si>
  <si>
    <t>Primer borrador de Modelo ER</t>
  </si>
  <si>
    <t>Revisión del equipo del Modelo ER</t>
  </si>
  <si>
    <t>Aseguramiento del cumplimiento de requerimientos del cliente</t>
  </si>
  <si>
    <t>Elaboración de Modelo ER</t>
  </si>
  <si>
    <t>Entrega del Modelo ER</t>
  </si>
  <si>
    <t>Resumen Reto 3</t>
  </si>
  <si>
    <t>Reto 4: Construcción de la Base de Datos</t>
  </si>
  <si>
    <t>Transformación del Modelo ER a Relacional</t>
  </si>
  <si>
    <t>archivo</t>
  </si>
  <si>
    <t>Construcción de la base en un SMBD</t>
  </si>
  <si>
    <t>base de datos</t>
  </si>
  <si>
    <t>Llenado de información en el SMBD</t>
  </si>
  <si>
    <t>esquema</t>
  </si>
  <si>
    <t>Construcción de reportes de datos</t>
  </si>
  <si>
    <t>reportes</t>
  </si>
  <si>
    <t>Resumen Reto 4</t>
  </si>
  <si>
    <t>Reto 5: Construcción final del Proyecto</t>
  </si>
  <si>
    <t>Revisión de la base de datos con el cliente</t>
  </si>
  <si>
    <t>Presentación de reportes al cliente</t>
  </si>
  <si>
    <t>Entrega final del proyecto</t>
  </si>
  <si>
    <t>presentación</t>
  </si>
  <si>
    <t>Resumen Reto 5</t>
  </si>
  <si>
    <t>TSPi Reporte de estatus por Reto</t>
  </si>
  <si>
    <t>Reto:</t>
  </si>
  <si>
    <t>Miembros del equipo para este reto</t>
  </si>
  <si>
    <t>Nombre</t>
  </si>
  <si>
    <t>Rol</t>
  </si>
  <si>
    <t>Horas planeadas</t>
  </si>
  <si>
    <t>Diferencia</t>
  </si>
  <si>
    <t>Moises Marin Martinez</t>
  </si>
  <si>
    <t>Analista</t>
  </si>
  <si>
    <t>Hector Javier Martinez Ortiz</t>
  </si>
  <si>
    <t>Luis Enrique Muñoz Lopez</t>
  </si>
  <si>
    <t>Totales</t>
  </si>
  <si>
    <t>Tareas completadas</t>
  </si>
  <si>
    <t>Número de semana</t>
  </si>
  <si>
    <t>Seguimiento de riesgos y problemas</t>
  </si>
  <si>
    <t>Nombre del riesgo / problema</t>
  </si>
  <si>
    <t>Estatus</t>
  </si>
  <si>
    <t>Entendimiento de esta plantilla</t>
  </si>
  <si>
    <t>En proceso</t>
  </si>
  <si>
    <t>Modelado ER</t>
  </si>
  <si>
    <t>Terminar a tiempo el modelado</t>
  </si>
  <si>
    <t>FODA individual y de equipo</t>
  </si>
  <si>
    <t>Finalizado</t>
  </si>
  <si>
    <t>Otros elementos importantes</t>
  </si>
  <si>
    <t>Esta semana se desarrolló el FODA del equipo y fue difícil ponernos de acuerdo como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</si>
</sst>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/M/YYYY"/>
  </numFmts>
  <fonts count="11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sz val="11.0"/>
      <name val="Calibri"/>
    </font>
    <font>
      <b/>
      <sz val="14.0"/>
      <color theme="0"/>
      <name val="Calibri"/>
    </font>
    <font>
      <b/>
      <sz val="14.0"/>
      <color rgb="FFFFFFFF"/>
      <name val="Calibri"/>
    </font>
    <font>
      <b/>
      <sz val="11.0"/>
      <color rgb="FF000000"/>
      <name val="Verdana"/>
    </font>
    <font>
      <sz val="11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2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right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3" numFmtId="0" xfId="0" applyBorder="1" applyFont="1"/>
    <xf borderId="2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3" fillId="2" fontId="5" numFmtId="0" xfId="0" applyAlignment="1" applyBorder="1" applyFill="1" applyFont="1">
      <alignment horizontal="center"/>
    </xf>
    <xf borderId="3" fillId="2" fontId="5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11" fillId="3" fontId="0" numFmtId="0" xfId="0" applyAlignment="1" applyBorder="1" applyFill="1" applyFont="1">
      <alignment horizontal="center" vertical="center"/>
    </xf>
    <xf borderId="12" fillId="3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 shrinkToFit="0" vertical="center" wrapText="1"/>
    </xf>
    <xf borderId="12" fillId="3" fontId="0" numFmtId="0" xfId="0" applyAlignment="1" applyBorder="1" applyFont="1">
      <alignment horizontal="center" readingOrder="0" vertical="center"/>
    </xf>
    <xf borderId="13" fillId="3" fontId="0" numFmtId="0" xfId="0" applyAlignment="1" applyBorder="1" applyFont="1">
      <alignment horizontal="center" vertical="center"/>
    </xf>
    <xf borderId="14" fillId="3" fontId="0" numFmtId="10" xfId="0" applyAlignment="1" applyBorder="1" applyFont="1" applyNumberFormat="1">
      <alignment horizontal="right" vertical="center"/>
    </xf>
    <xf borderId="15" fillId="3" fontId="0" numFmtId="10" xfId="0" applyAlignment="1" applyBorder="1" applyFont="1" applyNumberFormat="1">
      <alignment horizontal="right" vertical="center"/>
    </xf>
    <xf borderId="16" fillId="0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3" fontId="0" numFmtId="0" xfId="0" applyBorder="1" applyFont="1"/>
    <xf borderId="11" fillId="3" fontId="4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readingOrder="0" vertical="center"/>
    </xf>
    <xf borderId="11" fillId="3" fontId="0" numFmtId="0" xfId="0" applyAlignment="1" applyBorder="1" applyFont="1">
      <alignment horizontal="center" readingOrder="0" vertical="center"/>
    </xf>
    <xf borderId="19" fillId="4" fontId="7" numFmtId="0" xfId="0" applyAlignment="1" applyBorder="1" applyFill="1" applyFont="1">
      <alignment horizontal="right" vertical="center"/>
    </xf>
    <xf borderId="2" fillId="0" fontId="3" numFmtId="0" xfId="0" applyBorder="1" applyFont="1"/>
    <xf borderId="20" fillId="0" fontId="3" numFmtId="0" xfId="0" applyBorder="1" applyFont="1"/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4" fillId="4" fontId="5" numFmtId="10" xfId="0" applyAlignment="1" applyBorder="1" applyFont="1" applyNumberFormat="1">
      <alignment horizontal="right" vertical="center"/>
    </xf>
    <xf borderId="13" fillId="4" fontId="5" numFmtId="10" xfId="0" applyAlignment="1" applyBorder="1" applyFont="1" applyNumberFormat="1">
      <alignment horizontal="right" vertical="center"/>
    </xf>
    <xf borderId="16" fillId="4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center" vertical="center"/>
    </xf>
    <xf borderId="16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vertical="center"/>
    </xf>
    <xf borderId="12" fillId="3" fontId="6" numFmtId="0" xfId="0" applyAlignment="1" applyBorder="1" applyFont="1">
      <alignment horizontal="center" readingOrder="0" vertical="center"/>
    </xf>
    <xf borderId="19" fillId="4" fontId="8" numFmtId="0" xfId="0" applyAlignment="1" applyBorder="1" applyFont="1">
      <alignment horizontal="right" readingOrder="0" vertical="center"/>
    </xf>
    <xf borderId="0" fillId="0" fontId="0" numFmtId="0" xfId="0" applyAlignment="1" applyFont="1">
      <alignment vertical="center"/>
    </xf>
    <xf borderId="0" fillId="0" fontId="4" numFmtId="0" xfId="0" applyFont="1"/>
    <xf borderId="0" fillId="0" fontId="0" numFmtId="0" xfId="0" applyFont="1"/>
    <xf borderId="0" fillId="0" fontId="9" numFmtId="0" xfId="0" applyFont="1"/>
    <xf borderId="0" fillId="0" fontId="10" numFmtId="0" xfId="0" applyFont="1"/>
    <xf borderId="1" fillId="0" fontId="10" numFmtId="0" xfId="0" applyAlignment="1" applyBorder="1" applyFont="1">
      <alignment horizontal="center" readingOrder="0"/>
    </xf>
    <xf borderId="1" fillId="0" fontId="10" numFmtId="165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right"/>
    </xf>
    <xf borderId="1" fillId="0" fontId="10" numFmtId="10" xfId="0" applyAlignment="1" applyBorder="1" applyFont="1" applyNumberFormat="1">
      <alignment horizontal="right"/>
    </xf>
    <xf borderId="1" fillId="0" fontId="10" numFmtId="0" xfId="0" applyAlignment="1" applyBorder="1" applyFont="1">
      <alignment horizontal="left"/>
    </xf>
    <xf borderId="1" fillId="0" fontId="10" numFmtId="0" xfId="0" applyAlignment="1" applyBorder="1" applyFont="1">
      <alignment horizontal="right" readingOrder="0"/>
    </xf>
    <xf borderId="21" fillId="0" fontId="10" numFmtId="0" xfId="0" applyAlignment="1" applyBorder="1" applyFont="1">
      <alignment horizontal="right"/>
    </xf>
    <xf borderId="21" fillId="0" fontId="10" numFmtId="10" xfId="0" applyAlignment="1" applyBorder="1" applyFont="1" applyNumberFormat="1">
      <alignment horizontal="right"/>
    </xf>
    <xf borderId="0" fillId="0" fontId="9" numFmtId="0" xfId="0" applyAlignment="1" applyFont="1">
      <alignment horizontal="right"/>
    </xf>
    <xf borderId="22" fillId="0" fontId="10" numFmtId="0" xfId="0" applyAlignment="1" applyBorder="1" applyFont="1">
      <alignment horizontal="right"/>
    </xf>
    <xf borderId="22" fillId="0" fontId="10" numFmtId="10" xfId="0" applyAlignment="1" applyBorder="1" applyFont="1" applyNumberFormat="1">
      <alignment horizontal="right"/>
    </xf>
    <xf borderId="0" fillId="0" fontId="9" numFmtId="0" xfId="0" applyAlignment="1" applyFont="1">
      <alignment horizontal="left"/>
    </xf>
    <xf borderId="4" fillId="0" fontId="10" numFmtId="0" xfId="0" applyAlignment="1" applyBorder="1" applyFont="1">
      <alignment horizontal="right"/>
    </xf>
    <xf borderId="19" fillId="0" fontId="9" numFmtId="0" xfId="0" applyAlignment="1" applyBorder="1" applyFont="1">
      <alignment horizontal="center"/>
    </xf>
    <xf borderId="19" fillId="0" fontId="10" numFmtId="0" xfId="0" applyAlignment="1" applyBorder="1" applyFont="1">
      <alignment horizontal="center"/>
    </xf>
    <xf borderId="23" fillId="0" fontId="10" numFmtId="0" xfId="0" applyAlignment="1" applyBorder="1" applyFont="1">
      <alignment horizontal="left" shrinkToFit="0" vertical="top" wrapText="1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13.57"/>
    <col customWidth="1" min="3" max="3" width="49.29"/>
    <col customWidth="1" min="4" max="4" width="15.71"/>
    <col customWidth="1" min="5" max="7" width="11.71"/>
    <col customWidth="1" min="8" max="8" width="10.71"/>
    <col customWidth="1" min="9" max="9" width="11.43"/>
    <col customWidth="1" min="10" max="10" width="9.29"/>
    <col customWidth="1" min="11" max="11" width="8.0"/>
    <col customWidth="1" min="12" max="12" width="8.57"/>
    <col customWidth="1" min="13" max="13" width="9.29"/>
    <col customWidth="1" min="14" max="14" width="14.43"/>
    <col customWidth="1" min="15" max="15" width="11.71"/>
    <col customWidth="1" min="16" max="16" width="12.29"/>
    <col customWidth="1" min="17" max="17" width="11.71"/>
    <col customWidth="1" min="18" max="18" width="8.29"/>
    <col customWidth="1" min="19" max="19" width="11.43"/>
    <col customWidth="1" min="20" max="20" width="8.57"/>
    <col customWidth="1" min="21" max="21" width="7.43"/>
    <col customWidth="1" min="22" max="24" width="15.14"/>
  </cols>
  <sheetData>
    <row r="1" ht="18.0" customHeight="1">
      <c r="B1" s="1" t="s">
        <v>0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5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5.75" customHeight="1">
      <c r="B3" s="4" t="s">
        <v>1</v>
      </c>
      <c r="C3" s="5" t="s">
        <v>2</v>
      </c>
      <c r="D3" s="3" t="s">
        <v>3</v>
      </c>
      <c r="E3" s="6">
        <v>44074.0</v>
      </c>
      <c r="F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.5" customHeight="1">
      <c r="B4" s="4" t="s">
        <v>4</v>
      </c>
      <c r="C4" s="8">
        <v>1.0</v>
      </c>
      <c r="D4" s="9"/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5.75" customHeight="1">
      <c r="A7" s="10" t="s">
        <v>5</v>
      </c>
      <c r="B7" s="11"/>
      <c r="C7" s="12"/>
      <c r="D7" s="10" t="s">
        <v>6</v>
      </c>
      <c r="E7" s="11"/>
      <c r="F7" s="11"/>
      <c r="G7" s="11"/>
      <c r="H7" s="11"/>
      <c r="I7" s="12"/>
      <c r="J7" s="10" t="s">
        <v>7</v>
      </c>
      <c r="K7" s="11"/>
      <c r="L7" s="11"/>
      <c r="M7" s="11"/>
      <c r="N7" s="12"/>
      <c r="O7" s="13" t="s">
        <v>8</v>
      </c>
      <c r="P7" s="11"/>
      <c r="Q7" s="12"/>
      <c r="R7" s="14" t="s">
        <v>9</v>
      </c>
      <c r="S7" s="11"/>
      <c r="T7" s="11"/>
      <c r="U7" s="12"/>
    </row>
    <row r="8">
      <c r="A8" s="15" t="s">
        <v>10</v>
      </c>
      <c r="B8" s="15" t="s">
        <v>11</v>
      </c>
      <c r="C8" s="15" t="s">
        <v>12</v>
      </c>
      <c r="D8" s="15" t="s">
        <v>13</v>
      </c>
      <c r="E8" s="16" t="s">
        <v>14</v>
      </c>
      <c r="F8" s="16" t="s">
        <v>15</v>
      </c>
      <c r="G8" s="16" t="s">
        <v>16</v>
      </c>
      <c r="H8" s="15" t="s">
        <v>17</v>
      </c>
      <c r="I8" s="17" t="s">
        <v>18</v>
      </c>
      <c r="J8" s="15" t="s">
        <v>19</v>
      </c>
      <c r="K8" s="15" t="s">
        <v>20</v>
      </c>
      <c r="L8" s="15" t="s">
        <v>21</v>
      </c>
      <c r="M8" s="15" t="s">
        <v>22</v>
      </c>
      <c r="N8" s="17" t="s">
        <v>23</v>
      </c>
      <c r="O8" s="18" t="s">
        <v>14</v>
      </c>
      <c r="P8" s="18" t="s">
        <v>24</v>
      </c>
      <c r="Q8" s="18" t="s">
        <v>16</v>
      </c>
      <c r="R8" s="18" t="s">
        <v>25</v>
      </c>
      <c r="S8" s="16" t="s">
        <v>18</v>
      </c>
      <c r="T8" s="16" t="s">
        <v>21</v>
      </c>
      <c r="U8" s="19" t="s">
        <v>26</v>
      </c>
    </row>
    <row r="9" ht="15.75" customHeight="1">
      <c r="A9" s="20" t="s">
        <v>27</v>
      </c>
      <c r="B9" s="21" t="s">
        <v>28</v>
      </c>
      <c r="C9" s="22" t="s">
        <v>29</v>
      </c>
      <c r="D9" s="23">
        <v>3.0</v>
      </c>
      <c r="E9" s="20">
        <v>1.0</v>
      </c>
      <c r="F9" s="21">
        <v>1.0</v>
      </c>
      <c r="G9" s="21">
        <v>1.0</v>
      </c>
      <c r="H9" s="21">
        <f t="shared" ref="H9:H14" si="1">SUM(E9:G9)</f>
        <v>3</v>
      </c>
      <c r="I9" s="24">
        <f>H9</f>
        <v>3</v>
      </c>
      <c r="J9" s="21" t="s">
        <v>30</v>
      </c>
      <c r="K9" s="21">
        <v>1.0</v>
      </c>
      <c r="L9" s="21">
        <v>2.0</v>
      </c>
      <c r="M9" s="25">
        <f t="shared" ref="M9:M14" si="2">H9/$H$44</f>
        <v>0.02033898305</v>
      </c>
      <c r="N9" s="26">
        <f>M9</f>
        <v>0.02033898305</v>
      </c>
      <c r="O9" s="27">
        <v>1.0</v>
      </c>
      <c r="P9" s="27">
        <v>1.5</v>
      </c>
      <c r="Q9" s="27">
        <v>1.0</v>
      </c>
      <c r="R9" s="28">
        <f t="shared" ref="R9:R14" si="3">SUM(O9:Q9)</f>
        <v>3.5</v>
      </c>
      <c r="S9" s="29">
        <f>R9</f>
        <v>3.5</v>
      </c>
      <c r="T9" s="29">
        <v>2.0</v>
      </c>
      <c r="U9" s="30">
        <f t="shared" ref="U9:U15" si="4">H9-R9</f>
        <v>-0.5</v>
      </c>
      <c r="V9" s="31"/>
      <c r="W9" s="31"/>
      <c r="X9" s="31"/>
    </row>
    <row r="10" ht="15.75" customHeight="1">
      <c r="A10" s="20"/>
      <c r="B10" s="21" t="s">
        <v>28</v>
      </c>
      <c r="C10" s="22" t="s">
        <v>31</v>
      </c>
      <c r="D10" s="23">
        <v>3.0</v>
      </c>
      <c r="E10" s="32">
        <v>0.5</v>
      </c>
      <c r="F10" s="21">
        <v>0.5</v>
      </c>
      <c r="G10" s="21">
        <v>0.5</v>
      </c>
      <c r="H10" s="21">
        <f t="shared" si="1"/>
        <v>1.5</v>
      </c>
      <c r="I10" s="24">
        <f t="shared" ref="I10:I14" si="5">I9+H10</f>
        <v>4.5</v>
      </c>
      <c r="J10" s="21" t="s">
        <v>30</v>
      </c>
      <c r="K10" s="21">
        <v>1.0</v>
      </c>
      <c r="L10" s="21">
        <v>2.0</v>
      </c>
      <c r="M10" s="25">
        <f t="shared" si="2"/>
        <v>0.01016949153</v>
      </c>
      <c r="N10" s="26">
        <f t="shared" ref="N10:N14" si="6">N9+M10</f>
        <v>0.03050847458</v>
      </c>
      <c r="O10" s="27">
        <v>0.5</v>
      </c>
      <c r="P10" s="28">
        <v>0.5</v>
      </c>
      <c r="Q10" s="27">
        <v>0.5</v>
      </c>
      <c r="R10" s="28">
        <f t="shared" si="3"/>
        <v>1.5</v>
      </c>
      <c r="S10" s="29">
        <f t="shared" ref="S10:S14" si="7">S9+R10</f>
        <v>5</v>
      </c>
      <c r="T10" s="29">
        <v>2.0</v>
      </c>
      <c r="U10" s="30">
        <f t="shared" si="4"/>
        <v>0</v>
      </c>
      <c r="V10" s="31"/>
      <c r="W10" s="31"/>
      <c r="X10" s="31"/>
    </row>
    <row r="11" ht="15.75" customHeight="1">
      <c r="A11" s="20"/>
      <c r="B11" s="21" t="s">
        <v>28</v>
      </c>
      <c r="C11" s="22" t="s">
        <v>32</v>
      </c>
      <c r="D11" s="23">
        <v>3.0</v>
      </c>
      <c r="E11" s="32">
        <v>0.5</v>
      </c>
      <c r="F11" s="21">
        <v>0.5</v>
      </c>
      <c r="G11" s="21">
        <v>0.5</v>
      </c>
      <c r="H11" s="21">
        <f t="shared" si="1"/>
        <v>1.5</v>
      </c>
      <c r="I11" s="24">
        <f t="shared" si="5"/>
        <v>6</v>
      </c>
      <c r="J11" s="21" t="s">
        <v>30</v>
      </c>
      <c r="K11" s="21">
        <v>1.0</v>
      </c>
      <c r="L11" s="21">
        <v>2.0</v>
      </c>
      <c r="M11" s="25">
        <f t="shared" si="2"/>
        <v>0.01016949153</v>
      </c>
      <c r="N11" s="26">
        <f t="shared" si="6"/>
        <v>0.0406779661</v>
      </c>
      <c r="O11" s="27">
        <v>0.5</v>
      </c>
      <c r="P11" s="27">
        <v>0.5</v>
      </c>
      <c r="Q11" s="27">
        <v>0.5</v>
      </c>
      <c r="R11" s="28">
        <f t="shared" si="3"/>
        <v>1.5</v>
      </c>
      <c r="S11" s="29">
        <f t="shared" si="7"/>
        <v>6.5</v>
      </c>
      <c r="T11" s="29">
        <v>2.0</v>
      </c>
      <c r="U11" s="30">
        <f t="shared" si="4"/>
        <v>0</v>
      </c>
      <c r="V11" s="31"/>
      <c r="W11" s="31"/>
      <c r="X11" s="31"/>
    </row>
    <row r="12" ht="15.75" customHeight="1">
      <c r="A12" s="20"/>
      <c r="B12" s="21" t="s">
        <v>28</v>
      </c>
      <c r="C12" s="22" t="s">
        <v>33</v>
      </c>
      <c r="D12" s="23">
        <v>1.0</v>
      </c>
      <c r="E12" s="32"/>
      <c r="F12" s="21"/>
      <c r="G12" s="23">
        <v>1.0</v>
      </c>
      <c r="H12" s="21">
        <f t="shared" si="1"/>
        <v>1</v>
      </c>
      <c r="I12" s="24">
        <f t="shared" si="5"/>
        <v>7</v>
      </c>
      <c r="J12" s="21" t="s">
        <v>30</v>
      </c>
      <c r="K12" s="21">
        <v>2.0</v>
      </c>
      <c r="L12" s="21">
        <v>2.0</v>
      </c>
      <c r="M12" s="25">
        <f t="shared" si="2"/>
        <v>0.006779661017</v>
      </c>
      <c r="N12" s="26">
        <f t="shared" si="6"/>
        <v>0.04745762712</v>
      </c>
      <c r="O12" s="28"/>
      <c r="P12" s="28"/>
      <c r="Q12" s="27">
        <v>1.0</v>
      </c>
      <c r="R12" s="28">
        <f t="shared" si="3"/>
        <v>1</v>
      </c>
      <c r="S12" s="29">
        <f t="shared" si="7"/>
        <v>7.5</v>
      </c>
      <c r="T12" s="29">
        <v>2.0</v>
      </c>
      <c r="U12" s="30">
        <f t="shared" si="4"/>
        <v>0</v>
      </c>
      <c r="V12" s="31"/>
      <c r="W12" s="31"/>
      <c r="X12" s="31"/>
    </row>
    <row r="13" ht="15.75" customHeight="1">
      <c r="A13" s="20"/>
      <c r="B13" s="21" t="s">
        <v>28</v>
      </c>
      <c r="C13" s="22" t="s">
        <v>34</v>
      </c>
      <c r="D13" s="23">
        <v>3.0</v>
      </c>
      <c r="E13" s="33">
        <v>0.5</v>
      </c>
      <c r="F13" s="21">
        <v>0.5</v>
      </c>
      <c r="G13" s="21">
        <v>0.5</v>
      </c>
      <c r="H13" s="21">
        <f t="shared" si="1"/>
        <v>1.5</v>
      </c>
      <c r="I13" s="24">
        <f t="shared" si="5"/>
        <v>8.5</v>
      </c>
      <c r="J13" s="21" t="s">
        <v>30</v>
      </c>
      <c r="K13" s="21">
        <v>1.0</v>
      </c>
      <c r="L13" s="21">
        <v>3.0</v>
      </c>
      <c r="M13" s="25">
        <f t="shared" si="2"/>
        <v>0.01016949153</v>
      </c>
      <c r="N13" s="26">
        <f t="shared" si="6"/>
        <v>0.05762711864</v>
      </c>
      <c r="O13" s="27">
        <v>0.5</v>
      </c>
      <c r="P13" s="28">
        <v>0.5</v>
      </c>
      <c r="Q13" s="27">
        <v>0.5</v>
      </c>
      <c r="R13" s="28">
        <f t="shared" si="3"/>
        <v>1.5</v>
      </c>
      <c r="S13" s="29">
        <f t="shared" si="7"/>
        <v>9</v>
      </c>
      <c r="T13" s="29">
        <v>3.0</v>
      </c>
      <c r="U13" s="30">
        <f t="shared" si="4"/>
        <v>0</v>
      </c>
      <c r="V13" s="31"/>
      <c r="W13" s="31"/>
      <c r="X13" s="31"/>
    </row>
    <row r="14" ht="15.75" customHeight="1">
      <c r="A14" s="20"/>
      <c r="B14" s="21" t="s">
        <v>28</v>
      </c>
      <c r="C14" s="22" t="s">
        <v>35</v>
      </c>
      <c r="D14" s="23">
        <v>3.0</v>
      </c>
      <c r="E14" s="34">
        <v>1.0</v>
      </c>
      <c r="F14" s="23">
        <v>1.0</v>
      </c>
      <c r="G14" s="23">
        <v>1.0</v>
      </c>
      <c r="H14" s="21">
        <f t="shared" si="1"/>
        <v>3</v>
      </c>
      <c r="I14" s="24">
        <f t="shared" si="5"/>
        <v>11.5</v>
      </c>
      <c r="J14" s="21" t="s">
        <v>30</v>
      </c>
      <c r="K14" s="23">
        <v>3.0</v>
      </c>
      <c r="L14" s="21">
        <v>3.0</v>
      </c>
      <c r="M14" s="25">
        <f t="shared" si="2"/>
        <v>0.02033898305</v>
      </c>
      <c r="N14" s="26">
        <f t="shared" si="6"/>
        <v>0.07796610169</v>
      </c>
      <c r="O14" s="27"/>
      <c r="P14" s="27"/>
      <c r="Q14" s="27">
        <v>1.0</v>
      </c>
      <c r="R14" s="28">
        <f t="shared" si="3"/>
        <v>1</v>
      </c>
      <c r="S14" s="29">
        <f t="shared" si="7"/>
        <v>10</v>
      </c>
      <c r="T14" s="29">
        <v>3.0</v>
      </c>
      <c r="U14" s="30">
        <f t="shared" si="4"/>
        <v>2</v>
      </c>
      <c r="V14" s="31"/>
      <c r="W14" s="31"/>
      <c r="X14" s="31"/>
    </row>
    <row r="15" ht="15.75" customHeight="1">
      <c r="A15" s="35" t="s">
        <v>36</v>
      </c>
      <c r="B15" s="36"/>
      <c r="C15" s="37"/>
      <c r="D15" s="38"/>
      <c r="E15" s="39">
        <f t="shared" ref="E15:H15" si="8">SUM(E9:E14)</f>
        <v>3.5</v>
      </c>
      <c r="F15" s="39">
        <f t="shared" si="8"/>
        <v>3.5</v>
      </c>
      <c r="G15" s="39">
        <f t="shared" si="8"/>
        <v>4.5</v>
      </c>
      <c r="H15" s="38">
        <f t="shared" si="8"/>
        <v>11.5</v>
      </c>
      <c r="I15" s="40"/>
      <c r="J15" s="38"/>
      <c r="K15" s="38"/>
      <c r="L15" s="38"/>
      <c r="M15" s="41"/>
      <c r="N15" s="42"/>
      <c r="O15" s="43">
        <f t="shared" ref="O15:R15" si="9">SUM(O9:O14)</f>
        <v>2.5</v>
      </c>
      <c r="P15" s="43">
        <f t="shared" si="9"/>
        <v>3</v>
      </c>
      <c r="Q15" s="43">
        <f t="shared" si="9"/>
        <v>4.5</v>
      </c>
      <c r="R15" s="43">
        <f t="shared" si="9"/>
        <v>10</v>
      </c>
      <c r="S15" s="44"/>
      <c r="T15" s="44"/>
      <c r="U15" s="45">
        <f t="shared" si="4"/>
        <v>1.5</v>
      </c>
      <c r="V15" s="31"/>
      <c r="W15" s="31"/>
      <c r="X15" s="31"/>
    </row>
    <row r="16" ht="15.75" customHeight="1">
      <c r="A16" s="20" t="s">
        <v>37</v>
      </c>
      <c r="B16" s="21" t="s">
        <v>28</v>
      </c>
      <c r="C16" s="22" t="s">
        <v>38</v>
      </c>
      <c r="D16" s="23">
        <v>1.0</v>
      </c>
      <c r="E16" s="32"/>
      <c r="F16" s="21"/>
      <c r="G16" s="23">
        <v>1.5</v>
      </c>
      <c r="H16" s="21">
        <f t="shared" ref="H16:H22" si="10">SUM(E16:G16)</f>
        <v>1.5</v>
      </c>
      <c r="I16" s="21">
        <f>H16</f>
        <v>1.5</v>
      </c>
      <c r="J16" s="23" t="s">
        <v>39</v>
      </c>
      <c r="K16" s="23">
        <v>3.0</v>
      </c>
      <c r="L16" s="23">
        <v>3.0</v>
      </c>
      <c r="M16" s="25">
        <f t="shared" ref="M16:M22" si="11">H16/$H$44</f>
        <v>0.01016949153</v>
      </c>
      <c r="N16" s="26">
        <f t="shared" ref="N16:N22" si="12">N15+M16</f>
        <v>0.01016949153</v>
      </c>
      <c r="O16" s="46"/>
      <c r="P16" s="46"/>
      <c r="Q16" s="46"/>
      <c r="R16" s="46"/>
      <c r="S16" s="47"/>
      <c r="T16" s="47"/>
      <c r="U16" s="48"/>
      <c r="V16" s="31"/>
      <c r="W16" s="31"/>
      <c r="X16" s="31"/>
    </row>
    <row r="17" ht="15.75" customHeight="1">
      <c r="A17" s="20"/>
      <c r="B17" s="21" t="s">
        <v>28</v>
      </c>
      <c r="C17" s="22" t="s">
        <v>40</v>
      </c>
      <c r="D17" s="23">
        <v>3.0</v>
      </c>
      <c r="E17" s="34">
        <v>1.0</v>
      </c>
      <c r="F17" s="23">
        <v>1.0</v>
      </c>
      <c r="G17" s="23">
        <v>1.0</v>
      </c>
      <c r="H17" s="21">
        <f t="shared" si="10"/>
        <v>3</v>
      </c>
      <c r="I17" s="24">
        <f t="shared" ref="I17:I22" si="13">I16+H17</f>
        <v>4.5</v>
      </c>
      <c r="J17" s="23" t="s">
        <v>30</v>
      </c>
      <c r="K17" s="23">
        <v>3.0</v>
      </c>
      <c r="L17" s="23">
        <v>3.0</v>
      </c>
      <c r="M17" s="25">
        <f t="shared" si="11"/>
        <v>0.02033898305</v>
      </c>
      <c r="N17" s="26">
        <f t="shared" si="12"/>
        <v>0.03050847458</v>
      </c>
      <c r="O17" s="46"/>
      <c r="P17" s="46"/>
      <c r="Q17" s="46"/>
      <c r="R17" s="46"/>
      <c r="S17" s="47"/>
      <c r="T17" s="47"/>
      <c r="U17" s="48"/>
      <c r="V17" s="31"/>
      <c r="W17" s="31"/>
      <c r="X17" s="31"/>
    </row>
    <row r="18" ht="15.75" customHeight="1">
      <c r="A18" s="32"/>
      <c r="B18" s="21" t="s">
        <v>28</v>
      </c>
      <c r="C18" s="22" t="s">
        <v>41</v>
      </c>
      <c r="D18" s="23">
        <v>3.0</v>
      </c>
      <c r="E18" s="33">
        <v>1.0</v>
      </c>
      <c r="F18" s="49">
        <v>1.0</v>
      </c>
      <c r="G18" s="49">
        <v>1.5</v>
      </c>
      <c r="H18" s="21">
        <f t="shared" si="10"/>
        <v>3.5</v>
      </c>
      <c r="I18" s="24">
        <f t="shared" si="13"/>
        <v>8</v>
      </c>
      <c r="J18" s="23" t="s">
        <v>30</v>
      </c>
      <c r="K18" s="23">
        <v>5.0</v>
      </c>
      <c r="L18" s="23">
        <v>3.0</v>
      </c>
      <c r="M18" s="25">
        <f t="shared" si="11"/>
        <v>0.02372881356</v>
      </c>
      <c r="N18" s="26">
        <f t="shared" si="12"/>
        <v>0.05423728814</v>
      </c>
      <c r="O18" s="46"/>
      <c r="P18" s="46"/>
      <c r="Q18" s="46"/>
      <c r="R18" s="46"/>
      <c r="S18" s="47"/>
      <c r="T18" s="47"/>
      <c r="U18" s="48"/>
      <c r="V18" s="31"/>
      <c r="W18" s="31"/>
      <c r="X18" s="31"/>
    </row>
    <row r="19" ht="15.75" customHeight="1">
      <c r="A19" s="20"/>
      <c r="B19" s="21" t="s">
        <v>28</v>
      </c>
      <c r="C19" s="22" t="s">
        <v>42</v>
      </c>
      <c r="D19" s="23">
        <v>3.0</v>
      </c>
      <c r="E19" s="33">
        <v>0.5</v>
      </c>
      <c r="F19" s="23">
        <v>1.0</v>
      </c>
      <c r="G19" s="23">
        <v>0.5</v>
      </c>
      <c r="H19" s="21">
        <f t="shared" si="10"/>
        <v>2</v>
      </c>
      <c r="I19" s="24">
        <f t="shared" si="13"/>
        <v>10</v>
      </c>
      <c r="J19" s="23" t="s">
        <v>30</v>
      </c>
      <c r="K19" s="23">
        <v>5.0</v>
      </c>
      <c r="L19" s="23">
        <v>3.0</v>
      </c>
      <c r="M19" s="25">
        <f t="shared" si="11"/>
        <v>0.01355932203</v>
      </c>
      <c r="N19" s="26">
        <f t="shared" si="12"/>
        <v>0.06779661017</v>
      </c>
      <c r="O19" s="46"/>
      <c r="P19" s="46"/>
      <c r="Q19" s="46"/>
      <c r="R19" s="46"/>
      <c r="S19" s="47"/>
      <c r="T19" s="47"/>
      <c r="U19" s="48"/>
      <c r="V19" s="31"/>
      <c r="W19" s="31"/>
      <c r="X19" s="31"/>
    </row>
    <row r="20" ht="15.75" customHeight="1">
      <c r="A20" s="20"/>
      <c r="B20" s="21" t="s">
        <v>28</v>
      </c>
      <c r="C20" s="22" t="s">
        <v>43</v>
      </c>
      <c r="D20" s="23">
        <v>3.0</v>
      </c>
      <c r="E20" s="33">
        <v>1.0</v>
      </c>
      <c r="F20" s="49">
        <v>1.0</v>
      </c>
      <c r="G20" s="23">
        <v>1.0</v>
      </c>
      <c r="H20" s="21">
        <f t="shared" si="10"/>
        <v>3</v>
      </c>
      <c r="I20" s="24">
        <f t="shared" si="13"/>
        <v>13</v>
      </c>
      <c r="J20" s="23" t="s">
        <v>30</v>
      </c>
      <c r="K20" s="23">
        <v>5.0</v>
      </c>
      <c r="L20" s="23">
        <v>3.0</v>
      </c>
      <c r="M20" s="25">
        <f t="shared" si="11"/>
        <v>0.02033898305</v>
      </c>
      <c r="N20" s="26">
        <f t="shared" si="12"/>
        <v>0.08813559322</v>
      </c>
      <c r="O20" s="46"/>
      <c r="P20" s="46"/>
      <c r="Q20" s="46"/>
      <c r="R20" s="46"/>
      <c r="S20" s="47"/>
      <c r="T20" s="47"/>
      <c r="U20" s="48"/>
      <c r="V20" s="31"/>
      <c r="W20" s="31"/>
      <c r="X20" s="31"/>
    </row>
    <row r="21" ht="15.75" customHeight="1">
      <c r="A21" s="20"/>
      <c r="B21" s="21" t="s">
        <v>28</v>
      </c>
      <c r="C21" s="22" t="s">
        <v>44</v>
      </c>
      <c r="D21" s="23">
        <v>1.0</v>
      </c>
      <c r="E21" s="32"/>
      <c r="F21" s="21"/>
      <c r="G21" s="23">
        <v>0.5</v>
      </c>
      <c r="H21" s="21">
        <f t="shared" si="10"/>
        <v>0.5</v>
      </c>
      <c r="I21" s="24">
        <f t="shared" si="13"/>
        <v>13.5</v>
      </c>
      <c r="J21" s="23" t="s">
        <v>30</v>
      </c>
      <c r="K21" s="23">
        <v>1.0</v>
      </c>
      <c r="L21" s="23">
        <v>4.0</v>
      </c>
      <c r="M21" s="25">
        <f t="shared" si="11"/>
        <v>0.003389830508</v>
      </c>
      <c r="N21" s="26">
        <f t="shared" si="12"/>
        <v>0.09152542373</v>
      </c>
      <c r="O21" s="46"/>
      <c r="P21" s="46"/>
      <c r="Q21" s="46"/>
      <c r="R21" s="46"/>
      <c r="S21" s="47"/>
      <c r="T21" s="47"/>
      <c r="U21" s="48"/>
      <c r="V21" s="31"/>
      <c r="W21" s="31"/>
      <c r="X21" s="31"/>
    </row>
    <row r="22" ht="15.75" customHeight="1">
      <c r="A22" s="20"/>
      <c r="B22" s="21" t="s">
        <v>28</v>
      </c>
      <c r="C22" s="22" t="s">
        <v>45</v>
      </c>
      <c r="D22" s="23">
        <v>1.0</v>
      </c>
      <c r="E22" s="32"/>
      <c r="F22" s="21"/>
      <c r="G22" s="23">
        <v>0.5</v>
      </c>
      <c r="H22" s="21">
        <f t="shared" si="10"/>
        <v>0.5</v>
      </c>
      <c r="I22" s="24">
        <f t="shared" si="13"/>
        <v>14</v>
      </c>
      <c r="J22" s="23" t="s">
        <v>30</v>
      </c>
      <c r="K22" s="23">
        <v>5.0</v>
      </c>
      <c r="L22" s="23">
        <v>4.0</v>
      </c>
      <c r="M22" s="25">
        <f t="shared" si="11"/>
        <v>0.003389830508</v>
      </c>
      <c r="N22" s="26">
        <f t="shared" si="12"/>
        <v>0.09491525424</v>
      </c>
      <c r="O22" s="46"/>
      <c r="P22" s="46"/>
      <c r="Q22" s="46"/>
      <c r="R22" s="46"/>
      <c r="S22" s="47"/>
      <c r="T22" s="47"/>
      <c r="U22" s="48"/>
      <c r="V22" s="31"/>
      <c r="W22" s="31"/>
      <c r="X22" s="31"/>
    </row>
    <row r="23" ht="15.75" customHeight="1">
      <c r="A23" s="50" t="s">
        <v>46</v>
      </c>
      <c r="B23" s="36"/>
      <c r="C23" s="37"/>
      <c r="D23" s="38"/>
      <c r="E23" s="39">
        <f t="shared" ref="E23:H23" si="14">SUM(E16:E22)</f>
        <v>3.5</v>
      </c>
      <c r="F23" s="39">
        <f t="shared" si="14"/>
        <v>4</v>
      </c>
      <c r="G23" s="39">
        <f t="shared" si="14"/>
        <v>6.5</v>
      </c>
      <c r="H23" s="38">
        <f t="shared" si="14"/>
        <v>14</v>
      </c>
      <c r="I23" s="40"/>
      <c r="J23" s="38"/>
      <c r="K23" s="38"/>
      <c r="L23" s="38"/>
      <c r="M23" s="41"/>
      <c r="N23" s="42"/>
      <c r="O23" s="43"/>
      <c r="P23" s="43"/>
      <c r="Q23" s="43"/>
      <c r="R23" s="43"/>
      <c r="S23" s="44"/>
      <c r="T23" s="44"/>
      <c r="U23" s="45"/>
      <c r="V23" s="31"/>
      <c r="W23" s="31"/>
      <c r="X23" s="31"/>
    </row>
    <row r="24" ht="15.75" customHeight="1">
      <c r="A24" s="20" t="s">
        <v>47</v>
      </c>
      <c r="B24" s="21" t="s">
        <v>28</v>
      </c>
      <c r="C24" s="22" t="s">
        <v>38</v>
      </c>
      <c r="D24" s="23">
        <v>3.0</v>
      </c>
      <c r="E24" s="33">
        <v>4.0</v>
      </c>
      <c r="F24" s="49">
        <v>4.0</v>
      </c>
      <c r="G24" s="23">
        <v>5.0</v>
      </c>
      <c r="H24" s="21">
        <f t="shared" ref="H24:H32" si="15">SUM(E24:G24)</f>
        <v>13</v>
      </c>
      <c r="I24" s="24">
        <f t="shared" ref="I24:I32" si="16">I23+H24</f>
        <v>13</v>
      </c>
      <c r="J24" s="23" t="s">
        <v>39</v>
      </c>
      <c r="K24" s="23">
        <v>3.0</v>
      </c>
      <c r="L24" s="23">
        <v>5.0</v>
      </c>
      <c r="M24" s="25">
        <f t="shared" ref="M24:M32" si="17">H24/$H$44</f>
        <v>0.08813559322</v>
      </c>
      <c r="N24" s="26">
        <f t="shared" ref="N24:N32" si="18">N23+M24</f>
        <v>0.08813559322</v>
      </c>
      <c r="O24" s="46"/>
      <c r="P24" s="46"/>
      <c r="Q24" s="46"/>
      <c r="R24" s="46"/>
      <c r="S24" s="47"/>
      <c r="T24" s="47"/>
      <c r="U24" s="48"/>
      <c r="V24" s="31"/>
      <c r="W24" s="31"/>
      <c r="X24" s="31"/>
    </row>
    <row r="25" ht="15.75" customHeight="1">
      <c r="A25" s="20"/>
      <c r="B25" s="21" t="s">
        <v>28</v>
      </c>
      <c r="C25" s="22" t="s">
        <v>40</v>
      </c>
      <c r="D25" s="23">
        <v>3.0</v>
      </c>
      <c r="E25" s="33">
        <v>2.0</v>
      </c>
      <c r="F25" s="49">
        <v>2.0</v>
      </c>
      <c r="G25" s="23">
        <v>2.0</v>
      </c>
      <c r="H25" s="21">
        <f t="shared" si="15"/>
        <v>6</v>
      </c>
      <c r="I25" s="24">
        <f t="shared" si="16"/>
        <v>19</v>
      </c>
      <c r="J25" s="23" t="s">
        <v>30</v>
      </c>
      <c r="K25" s="23">
        <v>3.0</v>
      </c>
      <c r="L25" s="23">
        <v>5.0</v>
      </c>
      <c r="M25" s="25">
        <f t="shared" si="17"/>
        <v>0.0406779661</v>
      </c>
      <c r="N25" s="26">
        <f t="shared" si="18"/>
        <v>0.1288135593</v>
      </c>
      <c r="O25" s="46"/>
      <c r="P25" s="46"/>
      <c r="Q25" s="46"/>
      <c r="R25" s="46"/>
      <c r="S25" s="47"/>
      <c r="T25" s="47"/>
      <c r="U25" s="48"/>
      <c r="V25" s="31"/>
      <c r="W25" s="31"/>
      <c r="X25" s="31"/>
    </row>
    <row r="26" ht="15.75" customHeight="1">
      <c r="A26" s="20"/>
      <c r="B26" s="21" t="s">
        <v>28</v>
      </c>
      <c r="C26" s="22" t="s">
        <v>48</v>
      </c>
      <c r="D26" s="23">
        <v>3.0</v>
      </c>
      <c r="E26" s="33">
        <v>2.0</v>
      </c>
      <c r="F26" s="23">
        <v>2.0</v>
      </c>
      <c r="G26" s="49">
        <v>2.0</v>
      </c>
      <c r="H26" s="21">
        <f t="shared" si="15"/>
        <v>6</v>
      </c>
      <c r="I26" s="24">
        <f t="shared" si="16"/>
        <v>25</v>
      </c>
      <c r="J26" s="23" t="s">
        <v>30</v>
      </c>
      <c r="K26" s="23">
        <v>5.0</v>
      </c>
      <c r="L26" s="23">
        <v>5.0</v>
      </c>
      <c r="M26" s="25">
        <f t="shared" si="17"/>
        <v>0.0406779661</v>
      </c>
      <c r="N26" s="26">
        <f t="shared" si="18"/>
        <v>0.1694915254</v>
      </c>
      <c r="O26" s="46"/>
      <c r="P26" s="46"/>
      <c r="Q26" s="46"/>
      <c r="R26" s="46"/>
      <c r="S26" s="47"/>
      <c r="T26" s="47"/>
      <c r="U26" s="48"/>
      <c r="V26" s="31"/>
      <c r="W26" s="31"/>
      <c r="X26" s="31"/>
    </row>
    <row r="27" ht="15.75" customHeight="1">
      <c r="A27" s="20"/>
      <c r="B27" s="21" t="s">
        <v>28</v>
      </c>
      <c r="C27" s="22" t="s">
        <v>49</v>
      </c>
      <c r="D27" s="23">
        <v>3.0</v>
      </c>
      <c r="E27" s="33">
        <v>2.0</v>
      </c>
      <c r="F27" s="49">
        <v>2.5</v>
      </c>
      <c r="G27" s="23">
        <v>2.0</v>
      </c>
      <c r="H27" s="21">
        <f t="shared" si="15"/>
        <v>6.5</v>
      </c>
      <c r="I27" s="24">
        <f t="shared" si="16"/>
        <v>31.5</v>
      </c>
      <c r="J27" s="23" t="s">
        <v>30</v>
      </c>
      <c r="K27" s="23">
        <v>5.0</v>
      </c>
      <c r="L27" s="23">
        <v>6.0</v>
      </c>
      <c r="M27" s="25">
        <f t="shared" si="17"/>
        <v>0.04406779661</v>
      </c>
      <c r="N27" s="26">
        <f t="shared" si="18"/>
        <v>0.213559322</v>
      </c>
      <c r="O27" s="46"/>
      <c r="P27" s="46"/>
      <c r="Q27" s="46"/>
      <c r="R27" s="46"/>
      <c r="S27" s="47"/>
      <c r="T27" s="47"/>
      <c r="U27" s="48"/>
      <c r="V27" s="31"/>
      <c r="W27" s="31"/>
      <c r="X27" s="31"/>
    </row>
    <row r="28" ht="15.75" customHeight="1">
      <c r="A28" s="20"/>
      <c r="B28" s="21" t="s">
        <v>28</v>
      </c>
      <c r="C28" s="22" t="s">
        <v>50</v>
      </c>
      <c r="D28" s="23">
        <v>3.0</v>
      </c>
      <c r="E28" s="34">
        <v>2.0</v>
      </c>
      <c r="F28" s="23">
        <v>2.0</v>
      </c>
      <c r="G28" s="23">
        <v>2.0</v>
      </c>
      <c r="H28" s="21">
        <f t="shared" si="15"/>
        <v>6</v>
      </c>
      <c r="I28" s="24">
        <f t="shared" si="16"/>
        <v>37.5</v>
      </c>
      <c r="J28" s="23" t="s">
        <v>30</v>
      </c>
      <c r="K28" s="23">
        <v>10.0</v>
      </c>
      <c r="L28" s="23">
        <v>6.0</v>
      </c>
      <c r="M28" s="25">
        <f t="shared" si="17"/>
        <v>0.0406779661</v>
      </c>
      <c r="N28" s="26">
        <f t="shared" si="18"/>
        <v>0.2542372881</v>
      </c>
      <c r="O28" s="46"/>
      <c r="P28" s="46"/>
      <c r="Q28" s="46"/>
      <c r="R28" s="46"/>
      <c r="S28" s="47"/>
      <c r="T28" s="47"/>
      <c r="U28" s="48"/>
      <c r="V28" s="31"/>
      <c r="W28" s="31"/>
      <c r="X28" s="31"/>
    </row>
    <row r="29" ht="15.75" customHeight="1">
      <c r="A29" s="20"/>
      <c r="B29" s="21" t="s">
        <v>28</v>
      </c>
      <c r="C29" s="22" t="s">
        <v>51</v>
      </c>
      <c r="D29" s="23">
        <v>3.0</v>
      </c>
      <c r="E29" s="33">
        <v>2.0</v>
      </c>
      <c r="F29" s="49">
        <v>2.0</v>
      </c>
      <c r="G29" s="23">
        <v>2.0</v>
      </c>
      <c r="H29" s="21">
        <f t="shared" si="15"/>
        <v>6</v>
      </c>
      <c r="I29" s="24">
        <f t="shared" si="16"/>
        <v>43.5</v>
      </c>
      <c r="J29" s="23" t="s">
        <v>30</v>
      </c>
      <c r="K29" s="23">
        <v>3.0</v>
      </c>
      <c r="L29" s="23">
        <v>7.0</v>
      </c>
      <c r="M29" s="25">
        <f t="shared" si="17"/>
        <v>0.0406779661</v>
      </c>
      <c r="N29" s="26">
        <f t="shared" si="18"/>
        <v>0.2949152542</v>
      </c>
      <c r="O29" s="46"/>
      <c r="P29" s="46"/>
      <c r="Q29" s="46"/>
      <c r="R29" s="46"/>
      <c r="S29" s="47"/>
      <c r="T29" s="47"/>
      <c r="U29" s="48"/>
      <c r="V29" s="31"/>
      <c r="W29" s="31"/>
      <c r="X29" s="31"/>
    </row>
    <row r="30" ht="15.75" customHeight="1">
      <c r="A30" s="20"/>
      <c r="B30" s="21" t="s">
        <v>28</v>
      </c>
      <c r="C30" s="22" t="s">
        <v>52</v>
      </c>
      <c r="D30" s="23">
        <v>3.0</v>
      </c>
      <c r="E30" s="33">
        <v>2.0</v>
      </c>
      <c r="F30" s="49">
        <v>2.0</v>
      </c>
      <c r="G30" s="23">
        <v>2.0</v>
      </c>
      <c r="H30" s="21">
        <f t="shared" si="15"/>
        <v>6</v>
      </c>
      <c r="I30" s="24">
        <f t="shared" si="16"/>
        <v>49.5</v>
      </c>
      <c r="J30" s="23" t="s">
        <v>30</v>
      </c>
      <c r="K30" s="23">
        <v>4.0</v>
      </c>
      <c r="L30" s="23">
        <v>7.0</v>
      </c>
      <c r="M30" s="25">
        <f t="shared" si="17"/>
        <v>0.0406779661</v>
      </c>
      <c r="N30" s="26">
        <f t="shared" si="18"/>
        <v>0.3355932203</v>
      </c>
      <c r="O30" s="46"/>
      <c r="P30" s="46"/>
      <c r="Q30" s="46"/>
      <c r="R30" s="46"/>
      <c r="S30" s="47"/>
      <c r="T30" s="47"/>
      <c r="U30" s="48"/>
      <c r="V30" s="31"/>
      <c r="W30" s="31"/>
      <c r="X30" s="31"/>
    </row>
    <row r="31" ht="30.75" customHeight="1">
      <c r="A31" s="20"/>
      <c r="B31" s="21" t="s">
        <v>28</v>
      </c>
      <c r="C31" s="22" t="s">
        <v>53</v>
      </c>
      <c r="D31" s="23">
        <v>3.0</v>
      </c>
      <c r="E31" s="33">
        <v>3.0</v>
      </c>
      <c r="F31" s="49">
        <v>3.0</v>
      </c>
      <c r="G31" s="23">
        <v>4.0</v>
      </c>
      <c r="H31" s="21">
        <f t="shared" si="15"/>
        <v>10</v>
      </c>
      <c r="I31" s="24">
        <f t="shared" si="16"/>
        <v>59.5</v>
      </c>
      <c r="J31" s="23" t="s">
        <v>30</v>
      </c>
      <c r="K31" s="23">
        <v>5.0</v>
      </c>
      <c r="L31" s="23">
        <v>8.0</v>
      </c>
      <c r="M31" s="25">
        <f t="shared" si="17"/>
        <v>0.06779661017</v>
      </c>
      <c r="N31" s="26">
        <f t="shared" si="18"/>
        <v>0.4033898305</v>
      </c>
      <c r="O31" s="46"/>
      <c r="P31" s="46"/>
      <c r="Q31" s="46"/>
      <c r="R31" s="46"/>
      <c r="S31" s="47"/>
      <c r="T31" s="47"/>
      <c r="U31" s="48"/>
      <c r="V31" s="31"/>
      <c r="W31" s="31"/>
      <c r="X31" s="31"/>
    </row>
    <row r="32" ht="15.75" customHeight="1">
      <c r="A32" s="20"/>
      <c r="B32" s="21" t="s">
        <v>28</v>
      </c>
      <c r="C32" s="22" t="s">
        <v>54</v>
      </c>
      <c r="D32" s="23">
        <v>1.0</v>
      </c>
      <c r="E32" s="32"/>
      <c r="F32" s="49"/>
      <c r="G32" s="23">
        <v>0.5</v>
      </c>
      <c r="H32" s="21">
        <f t="shared" si="15"/>
        <v>0.5</v>
      </c>
      <c r="I32" s="24">
        <f t="shared" si="16"/>
        <v>60</v>
      </c>
      <c r="J32" s="23" t="s">
        <v>30</v>
      </c>
      <c r="K32" s="49">
        <v>5.0</v>
      </c>
      <c r="L32" s="23">
        <v>8.0</v>
      </c>
      <c r="M32" s="25">
        <f t="shared" si="17"/>
        <v>0.003389830508</v>
      </c>
      <c r="N32" s="26">
        <f t="shared" si="18"/>
        <v>0.406779661</v>
      </c>
      <c r="O32" s="46"/>
      <c r="P32" s="46"/>
      <c r="Q32" s="46"/>
      <c r="R32" s="46"/>
      <c r="S32" s="47"/>
      <c r="T32" s="47"/>
      <c r="U32" s="48"/>
      <c r="V32" s="31"/>
      <c r="W32" s="31"/>
      <c r="X32" s="31"/>
    </row>
    <row r="33" ht="15.75" customHeight="1">
      <c r="A33" s="50" t="s">
        <v>55</v>
      </c>
      <c r="B33" s="36"/>
      <c r="C33" s="37"/>
      <c r="D33" s="38"/>
      <c r="E33" s="39">
        <f t="shared" ref="E33:G33" si="19">SUM(E26:E32)</f>
        <v>13</v>
      </c>
      <c r="F33" s="39">
        <f t="shared" si="19"/>
        <v>13.5</v>
      </c>
      <c r="G33" s="39">
        <f t="shared" si="19"/>
        <v>14.5</v>
      </c>
      <c r="H33" s="38">
        <f>SUM(H24:H32)</f>
        <v>60</v>
      </c>
      <c r="I33" s="40"/>
      <c r="J33" s="38"/>
      <c r="K33" s="38"/>
      <c r="L33" s="38"/>
      <c r="M33" s="41"/>
      <c r="N33" s="42"/>
      <c r="O33" s="43"/>
      <c r="P33" s="43"/>
      <c r="Q33" s="43"/>
      <c r="R33" s="43"/>
      <c r="S33" s="44"/>
      <c r="T33" s="44"/>
      <c r="U33" s="45"/>
      <c r="V33" s="31"/>
      <c r="W33" s="31"/>
      <c r="X33" s="31"/>
    </row>
    <row r="34" ht="15.75" customHeight="1">
      <c r="A34" s="20" t="s">
        <v>56</v>
      </c>
      <c r="B34" s="21" t="s">
        <v>28</v>
      </c>
      <c r="C34" s="22" t="s">
        <v>57</v>
      </c>
      <c r="D34" s="23">
        <v>3.0</v>
      </c>
      <c r="E34" s="33">
        <v>4.0</v>
      </c>
      <c r="F34" s="49">
        <v>4.0</v>
      </c>
      <c r="G34" s="23">
        <v>4.0</v>
      </c>
      <c r="H34" s="21">
        <f t="shared" ref="H34:H37" si="20">SUM(E34:G34)</f>
        <v>12</v>
      </c>
      <c r="I34" s="24">
        <f t="shared" ref="I34:I37" si="21">I33+H34</f>
        <v>12</v>
      </c>
      <c r="J34" s="23" t="s">
        <v>58</v>
      </c>
      <c r="K34" s="23">
        <v>1.0</v>
      </c>
      <c r="L34" s="23">
        <v>9.0</v>
      </c>
      <c r="M34" s="25">
        <f t="shared" ref="M34:M37" si="22">H34/$H$44</f>
        <v>0.0813559322</v>
      </c>
      <c r="N34" s="26">
        <f t="shared" ref="N34:N37" si="23">N33+M34</f>
        <v>0.0813559322</v>
      </c>
      <c r="O34" s="46"/>
      <c r="P34" s="46"/>
      <c r="Q34" s="46"/>
      <c r="R34" s="46"/>
      <c r="S34" s="47"/>
      <c r="T34" s="47"/>
      <c r="U34" s="48"/>
      <c r="V34" s="31"/>
      <c r="W34" s="31"/>
      <c r="X34" s="31"/>
    </row>
    <row r="35" ht="15.75" customHeight="1">
      <c r="A35" s="20"/>
      <c r="B35" s="21" t="s">
        <v>28</v>
      </c>
      <c r="C35" s="22" t="s">
        <v>59</v>
      </c>
      <c r="D35" s="23">
        <v>3.0</v>
      </c>
      <c r="E35" s="34">
        <v>3.0</v>
      </c>
      <c r="F35" s="49">
        <v>3.0</v>
      </c>
      <c r="G35" s="23">
        <v>3.0</v>
      </c>
      <c r="H35" s="21">
        <f t="shared" si="20"/>
        <v>9</v>
      </c>
      <c r="I35" s="24">
        <f t="shared" si="21"/>
        <v>21</v>
      </c>
      <c r="J35" s="23" t="s">
        <v>60</v>
      </c>
      <c r="K35" s="23">
        <v>1.0</v>
      </c>
      <c r="L35" s="23">
        <v>10.0</v>
      </c>
      <c r="M35" s="25">
        <f t="shared" si="22"/>
        <v>0.06101694915</v>
      </c>
      <c r="N35" s="26">
        <f t="shared" si="23"/>
        <v>0.1423728814</v>
      </c>
      <c r="O35" s="46"/>
      <c r="P35" s="46"/>
      <c r="Q35" s="46"/>
      <c r="R35" s="46"/>
      <c r="S35" s="47"/>
      <c r="T35" s="47"/>
      <c r="U35" s="48"/>
      <c r="V35" s="31"/>
      <c r="W35" s="31"/>
      <c r="X35" s="31"/>
    </row>
    <row r="36" ht="15.75" customHeight="1">
      <c r="A36" s="20"/>
      <c r="B36" s="21" t="s">
        <v>28</v>
      </c>
      <c r="C36" s="22" t="s">
        <v>61</v>
      </c>
      <c r="D36" s="23">
        <v>3.0</v>
      </c>
      <c r="E36" s="33">
        <v>3.0</v>
      </c>
      <c r="F36" s="49">
        <v>3.0</v>
      </c>
      <c r="G36" s="23">
        <v>3.0</v>
      </c>
      <c r="H36" s="21">
        <f t="shared" si="20"/>
        <v>9</v>
      </c>
      <c r="I36" s="24">
        <f t="shared" si="21"/>
        <v>30</v>
      </c>
      <c r="J36" s="23" t="s">
        <v>62</v>
      </c>
      <c r="K36" s="23">
        <v>1.0</v>
      </c>
      <c r="L36" s="23">
        <v>12.0</v>
      </c>
      <c r="M36" s="25">
        <f t="shared" si="22"/>
        <v>0.06101694915</v>
      </c>
      <c r="N36" s="26">
        <f t="shared" si="23"/>
        <v>0.2033898305</v>
      </c>
      <c r="O36" s="46"/>
      <c r="P36" s="46"/>
      <c r="Q36" s="46"/>
      <c r="R36" s="46"/>
      <c r="S36" s="47"/>
      <c r="T36" s="47"/>
      <c r="U36" s="48"/>
      <c r="V36" s="31"/>
      <c r="W36" s="31"/>
      <c r="X36" s="31"/>
    </row>
    <row r="37" ht="15.75" customHeight="1">
      <c r="A37" s="20"/>
      <c r="B37" s="21" t="s">
        <v>28</v>
      </c>
      <c r="C37" s="22" t="s">
        <v>63</v>
      </c>
      <c r="D37" s="23">
        <v>3.0</v>
      </c>
      <c r="E37" s="33">
        <v>3.0</v>
      </c>
      <c r="F37" s="49">
        <v>3.0</v>
      </c>
      <c r="G37" s="23">
        <v>3.0</v>
      </c>
      <c r="H37" s="21">
        <f t="shared" si="20"/>
        <v>9</v>
      </c>
      <c r="I37" s="24">
        <f t="shared" si="21"/>
        <v>39</v>
      </c>
      <c r="J37" s="23" t="s">
        <v>64</v>
      </c>
      <c r="K37" s="23">
        <v>5.0</v>
      </c>
      <c r="L37" s="23">
        <v>13.0</v>
      </c>
      <c r="M37" s="25">
        <f t="shared" si="22"/>
        <v>0.06101694915</v>
      </c>
      <c r="N37" s="26">
        <f t="shared" si="23"/>
        <v>0.2644067797</v>
      </c>
      <c r="O37" s="46"/>
      <c r="P37" s="46"/>
      <c r="Q37" s="46"/>
      <c r="R37" s="46"/>
      <c r="S37" s="47"/>
      <c r="T37" s="47"/>
      <c r="U37" s="48"/>
      <c r="V37" s="31"/>
      <c r="W37" s="31"/>
      <c r="X37" s="31"/>
    </row>
    <row r="38" ht="15.75" customHeight="1">
      <c r="A38" s="50" t="s">
        <v>65</v>
      </c>
      <c r="B38" s="36"/>
      <c r="C38" s="37"/>
      <c r="D38" s="38"/>
      <c r="E38" s="39">
        <f t="shared" ref="E38:H38" si="24">SUM(E34:E37)</f>
        <v>13</v>
      </c>
      <c r="F38" s="39">
        <f t="shared" si="24"/>
        <v>13</v>
      </c>
      <c r="G38" s="39">
        <f t="shared" si="24"/>
        <v>13</v>
      </c>
      <c r="H38" s="38">
        <f t="shared" si="24"/>
        <v>39</v>
      </c>
      <c r="I38" s="40"/>
      <c r="J38" s="38"/>
      <c r="K38" s="38"/>
      <c r="L38" s="38"/>
      <c r="M38" s="41"/>
      <c r="N38" s="42"/>
      <c r="O38" s="43"/>
      <c r="P38" s="43"/>
      <c r="Q38" s="43"/>
      <c r="R38" s="43"/>
      <c r="S38" s="44"/>
      <c r="T38" s="44"/>
      <c r="U38" s="45"/>
      <c r="V38" s="31"/>
      <c r="W38" s="31"/>
      <c r="X38" s="31"/>
    </row>
    <row r="39" ht="15.75" customHeight="1">
      <c r="A39" s="20" t="s">
        <v>66</v>
      </c>
      <c r="B39" s="21" t="s">
        <v>28</v>
      </c>
      <c r="C39" s="22" t="s">
        <v>40</v>
      </c>
      <c r="D39" s="23">
        <v>3.0</v>
      </c>
      <c r="E39" s="33">
        <v>2.0</v>
      </c>
      <c r="F39" s="49">
        <v>1.0</v>
      </c>
      <c r="G39" s="23">
        <v>2.0</v>
      </c>
      <c r="H39" s="21">
        <f t="shared" ref="H39:H42" si="25">SUM(E39:G39)</f>
        <v>5</v>
      </c>
      <c r="I39" s="24">
        <f t="shared" ref="I39:I42" si="26">I38+H39</f>
        <v>5</v>
      </c>
      <c r="J39" s="23" t="s">
        <v>30</v>
      </c>
      <c r="K39" s="23">
        <v>5.0</v>
      </c>
      <c r="L39" s="23">
        <v>14.0</v>
      </c>
      <c r="M39" s="25">
        <f t="shared" ref="M39:M42" si="27">H39/$H$44</f>
        <v>0.03389830508</v>
      </c>
      <c r="N39" s="26">
        <f t="shared" ref="N39:N42" si="28">N38+M39</f>
        <v>0.03389830508</v>
      </c>
      <c r="O39" s="46"/>
      <c r="P39" s="46"/>
      <c r="Q39" s="46"/>
      <c r="R39" s="46"/>
      <c r="S39" s="47"/>
      <c r="T39" s="47"/>
      <c r="U39" s="48"/>
      <c r="V39" s="31"/>
      <c r="W39" s="31"/>
      <c r="X39" s="31"/>
    </row>
    <row r="40" ht="15.75" customHeight="1">
      <c r="A40" s="20"/>
      <c r="B40" s="21" t="s">
        <v>28</v>
      </c>
      <c r="C40" s="22" t="s">
        <v>67</v>
      </c>
      <c r="D40" s="23">
        <v>3.0</v>
      </c>
      <c r="E40" s="33">
        <v>3.0</v>
      </c>
      <c r="F40" s="49">
        <v>3.0</v>
      </c>
      <c r="G40" s="23">
        <v>3.0</v>
      </c>
      <c r="H40" s="21">
        <f t="shared" si="25"/>
        <v>9</v>
      </c>
      <c r="I40" s="24">
        <f t="shared" si="26"/>
        <v>14</v>
      </c>
      <c r="J40" s="23" t="s">
        <v>39</v>
      </c>
      <c r="K40" s="23">
        <v>2.0</v>
      </c>
      <c r="L40" s="23">
        <v>15.0</v>
      </c>
      <c r="M40" s="25">
        <f t="shared" si="27"/>
        <v>0.06101694915</v>
      </c>
      <c r="N40" s="26">
        <f t="shared" si="28"/>
        <v>0.09491525424</v>
      </c>
      <c r="O40" s="46"/>
      <c r="P40" s="46"/>
      <c r="Q40" s="46"/>
      <c r="R40" s="46"/>
      <c r="S40" s="47"/>
      <c r="T40" s="47"/>
      <c r="U40" s="48"/>
      <c r="V40" s="31"/>
      <c r="W40" s="31"/>
      <c r="X40" s="31"/>
    </row>
    <row r="41" ht="15.75" customHeight="1">
      <c r="A41" s="20"/>
      <c r="B41" s="21" t="s">
        <v>28</v>
      </c>
      <c r="C41" s="22" t="s">
        <v>68</v>
      </c>
      <c r="D41" s="23">
        <v>3.0</v>
      </c>
      <c r="E41" s="34">
        <v>2.0</v>
      </c>
      <c r="F41" s="49">
        <v>2.0</v>
      </c>
      <c r="G41" s="23">
        <v>2.0</v>
      </c>
      <c r="H41" s="21">
        <f t="shared" si="25"/>
        <v>6</v>
      </c>
      <c r="I41" s="24">
        <f t="shared" si="26"/>
        <v>20</v>
      </c>
      <c r="J41" s="23" t="s">
        <v>39</v>
      </c>
      <c r="K41" s="23">
        <v>1.0</v>
      </c>
      <c r="L41" s="23">
        <v>15.0</v>
      </c>
      <c r="M41" s="25">
        <f t="shared" si="27"/>
        <v>0.0406779661</v>
      </c>
      <c r="N41" s="26">
        <f t="shared" si="28"/>
        <v>0.1355932203</v>
      </c>
      <c r="O41" s="46"/>
      <c r="P41" s="46"/>
      <c r="Q41" s="46"/>
      <c r="R41" s="46"/>
      <c r="S41" s="47"/>
      <c r="T41" s="47"/>
      <c r="U41" s="48"/>
      <c r="V41" s="31"/>
      <c r="W41" s="31"/>
      <c r="X41" s="31"/>
    </row>
    <row r="42" ht="15.75" customHeight="1">
      <c r="A42" s="20"/>
      <c r="B42" s="21" t="s">
        <v>28</v>
      </c>
      <c r="C42" s="22" t="s">
        <v>69</v>
      </c>
      <c r="D42" s="23">
        <v>3.0</v>
      </c>
      <c r="E42" s="34">
        <v>1.0</v>
      </c>
      <c r="F42" s="49">
        <v>1.0</v>
      </c>
      <c r="G42" s="23">
        <v>1.0</v>
      </c>
      <c r="H42" s="21">
        <f t="shared" si="25"/>
        <v>3</v>
      </c>
      <c r="I42" s="24">
        <f t="shared" si="26"/>
        <v>23</v>
      </c>
      <c r="J42" s="23" t="s">
        <v>70</v>
      </c>
      <c r="K42" s="23">
        <v>1.0</v>
      </c>
      <c r="L42" s="23">
        <v>16.0</v>
      </c>
      <c r="M42" s="25">
        <f t="shared" si="27"/>
        <v>0.02033898305</v>
      </c>
      <c r="N42" s="26">
        <f t="shared" si="28"/>
        <v>0.1559322034</v>
      </c>
      <c r="O42" s="46"/>
      <c r="P42" s="46"/>
      <c r="Q42" s="46"/>
      <c r="R42" s="46"/>
      <c r="S42" s="47"/>
      <c r="T42" s="47"/>
      <c r="U42" s="48"/>
      <c r="V42" s="31"/>
      <c r="W42" s="31"/>
      <c r="X42" s="31"/>
    </row>
    <row r="43" ht="15.75" customHeight="1">
      <c r="A43" s="50" t="s">
        <v>71</v>
      </c>
      <c r="B43" s="36"/>
      <c r="C43" s="37"/>
      <c r="D43" s="38"/>
      <c r="E43" s="39">
        <f t="shared" ref="E43:H43" si="29">SUM(E39:E42)</f>
        <v>8</v>
      </c>
      <c r="F43" s="39">
        <f t="shared" si="29"/>
        <v>7</v>
      </c>
      <c r="G43" s="39">
        <f t="shared" si="29"/>
        <v>8</v>
      </c>
      <c r="H43" s="38">
        <f t="shared" si="29"/>
        <v>23</v>
      </c>
      <c r="I43" s="40"/>
      <c r="J43" s="38"/>
      <c r="K43" s="38"/>
      <c r="L43" s="38"/>
      <c r="M43" s="41"/>
      <c r="N43" s="42"/>
      <c r="O43" s="43"/>
      <c r="P43" s="43"/>
      <c r="Q43" s="43"/>
      <c r="R43" s="43"/>
      <c r="S43" s="44"/>
      <c r="T43" s="44"/>
      <c r="U43" s="45"/>
      <c r="V43" s="31"/>
      <c r="W43" s="31"/>
      <c r="X43" s="31"/>
    </row>
    <row r="44" ht="15.75" customHeight="1">
      <c r="A44" s="3"/>
      <c r="B44" s="3"/>
      <c r="C44" s="3"/>
      <c r="D44" s="3"/>
      <c r="E44" s="3"/>
      <c r="F44" s="3"/>
      <c r="G44" s="3"/>
      <c r="H44" s="3">
        <f>H15+H23+H33+H38+H43</f>
        <v>147.5</v>
      </c>
      <c r="I44" s="3"/>
      <c r="J44" s="3"/>
      <c r="K44" s="3"/>
      <c r="L44" s="3"/>
      <c r="M44" s="3"/>
      <c r="N44" s="3"/>
      <c r="O44" s="3"/>
      <c r="P44" s="3"/>
      <c r="Q44" s="3"/>
      <c r="R44" s="3">
        <f>SUM(R9:R43)</f>
        <v>20</v>
      </c>
      <c r="S44" s="3"/>
      <c r="T44" s="3"/>
      <c r="U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</row>
    <row r="47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</row>
    <row r="49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</row>
    <row r="51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</row>
    <row r="53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</row>
    <row r="54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</row>
    <row r="55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</row>
    <row r="58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</row>
    <row r="59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</row>
    <row r="60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</row>
    <row r="61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</row>
    <row r="62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</row>
    <row r="63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</row>
    <row r="64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</row>
    <row r="65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</row>
    <row r="6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</row>
    <row r="68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</row>
    <row r="70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</row>
    <row r="71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</row>
    <row r="72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</row>
    <row r="73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</row>
    <row r="74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</row>
    <row r="75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</row>
    <row r="7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</row>
    <row r="77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</row>
    <row r="79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</row>
    <row r="80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</row>
    <row r="81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</row>
    <row r="82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</row>
    <row r="83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</row>
    <row r="84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</row>
    <row r="85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</row>
    <row r="8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</row>
    <row r="87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</row>
    <row r="94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</row>
    <row r="95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</row>
    <row r="9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</row>
    <row r="97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</row>
    <row r="98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</row>
    <row r="99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</row>
    <row r="100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</row>
    <row r="101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</row>
    <row r="102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</row>
    <row r="103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</row>
    <row r="104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</row>
    <row r="105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</row>
    <row r="10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</row>
    <row r="107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</row>
    <row r="108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</row>
    <row r="109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3:C23"/>
    <mergeCell ref="A33:C33"/>
    <mergeCell ref="A38:C38"/>
    <mergeCell ref="A43:C43"/>
    <mergeCell ref="E3:F3"/>
    <mergeCell ref="A7:C7"/>
    <mergeCell ref="J7:N7"/>
    <mergeCell ref="R7:U7"/>
    <mergeCell ref="A15:C15"/>
    <mergeCell ref="D7:I7"/>
    <mergeCell ref="O7:Q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5" width="15.14"/>
    <col customWidth="1" min="6" max="6" width="15.86"/>
    <col customWidth="1" min="7" max="7" width="2.43"/>
    <col customWidth="1" min="8" max="8" width="13.14"/>
    <col customWidth="1" min="9" max="9" width="11.0"/>
    <col customWidth="1" min="10" max="10" width="12.0"/>
    <col customWidth="1" min="11" max="11" width="14.14"/>
    <col customWidth="1" min="12" max="12" width="12.86"/>
    <col customWidth="1" min="13" max="26" width="15.14"/>
  </cols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2"/>
      <c r="B2" s="54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2"/>
      <c r="B4" s="55" t="s">
        <v>1</v>
      </c>
      <c r="C4" s="56" t="s">
        <v>2</v>
      </c>
      <c r="D4" s="7"/>
      <c r="E4" s="7"/>
      <c r="F4" s="7"/>
      <c r="G4" s="52"/>
      <c r="H4" s="55" t="s">
        <v>3</v>
      </c>
      <c r="I4" s="57"/>
      <c r="J4" s="7"/>
      <c r="K4" s="7"/>
      <c r="L4" s="7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2"/>
      <c r="B5" s="55" t="s">
        <v>4</v>
      </c>
      <c r="C5" s="58">
        <v>1.0</v>
      </c>
      <c r="D5" s="7"/>
      <c r="E5" s="7"/>
      <c r="F5" s="7"/>
      <c r="G5" s="52"/>
      <c r="H5" s="55" t="s">
        <v>73</v>
      </c>
      <c r="I5" s="59" t="str">
        <f>'PlaneaciónTareas'!A9</f>
        <v>Reto 1: Análisis FODA y definición de empresa</v>
      </c>
      <c r="J5" s="36"/>
      <c r="K5" s="36"/>
      <c r="L5" s="36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2"/>
      <c r="B7" s="60" t="s">
        <v>74</v>
      </c>
      <c r="G7" s="52"/>
      <c r="H7" s="52"/>
      <c r="I7" s="52"/>
      <c r="J7" s="52"/>
      <c r="K7" s="52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2"/>
      <c r="B8" s="61" t="s">
        <v>75</v>
      </c>
      <c r="E8" s="61" t="s">
        <v>76</v>
      </c>
      <c r="G8" s="52"/>
      <c r="H8" s="62" t="s">
        <v>77</v>
      </c>
      <c r="I8" s="62" t="s">
        <v>25</v>
      </c>
      <c r="J8" s="62" t="s">
        <v>22</v>
      </c>
      <c r="K8" s="62" t="s">
        <v>26</v>
      </c>
      <c r="L8" s="62" t="s">
        <v>78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2"/>
      <c r="B9" s="56" t="s">
        <v>79</v>
      </c>
      <c r="C9" s="7"/>
      <c r="D9" s="7"/>
      <c r="E9" s="63" t="s">
        <v>80</v>
      </c>
      <c r="F9" s="7"/>
      <c r="G9" s="52"/>
      <c r="H9" s="64">
        <f>'PlaneaciónTareas'!E15</f>
        <v>3.5</v>
      </c>
      <c r="I9" s="64">
        <f>'PlaneaciónTareas'!O15</f>
        <v>2.5</v>
      </c>
      <c r="J9" s="65">
        <f t="shared" ref="J9:J13" si="1">H9/$H$14</f>
        <v>0.3043478261</v>
      </c>
      <c r="K9" s="65">
        <f t="shared" ref="K9:K13" si="2">I9/$I$14</f>
        <v>0.25</v>
      </c>
      <c r="L9" s="65">
        <f t="shared" ref="L9:L13" si="3">J9-K9</f>
        <v>0.05434782609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2"/>
      <c r="B10" s="56" t="s">
        <v>81</v>
      </c>
      <c r="C10" s="7"/>
      <c r="D10" s="7"/>
      <c r="E10" s="63" t="s">
        <v>80</v>
      </c>
      <c r="F10" s="7"/>
      <c r="G10" s="52"/>
      <c r="H10" s="64">
        <f>'PlaneaciónTareas'!F15</f>
        <v>3.5</v>
      </c>
      <c r="I10" s="64">
        <f>'PlaneaciónTareas'!P15</f>
        <v>3</v>
      </c>
      <c r="J10" s="65">
        <f t="shared" si="1"/>
        <v>0.3043478261</v>
      </c>
      <c r="K10" s="65">
        <f t="shared" si="2"/>
        <v>0.3</v>
      </c>
      <c r="L10" s="65">
        <f t="shared" si="3"/>
        <v>0.004347826087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2"/>
      <c r="B11" s="56" t="s">
        <v>82</v>
      </c>
      <c r="C11" s="7"/>
      <c r="D11" s="7"/>
      <c r="E11" s="63" t="s">
        <v>80</v>
      </c>
      <c r="F11" s="7"/>
      <c r="G11" s="52"/>
      <c r="H11" s="64">
        <f>'PlaneaciónTareas'!G15</f>
        <v>4.5</v>
      </c>
      <c r="I11" s="64">
        <f>'PlaneaciónTareas'!Q15</f>
        <v>4.5</v>
      </c>
      <c r="J11" s="65">
        <f t="shared" si="1"/>
        <v>0.3913043478</v>
      </c>
      <c r="K11" s="65">
        <f t="shared" si="2"/>
        <v>0.45</v>
      </c>
      <c r="L11" s="65">
        <f t="shared" si="3"/>
        <v>-0.05869565217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2"/>
      <c r="B12" s="58"/>
      <c r="C12" s="7"/>
      <c r="D12" s="7"/>
      <c r="E12" s="66"/>
      <c r="F12" s="7"/>
      <c r="G12" s="52"/>
      <c r="H12" s="67"/>
      <c r="I12" s="67"/>
      <c r="J12" s="65">
        <f t="shared" si="1"/>
        <v>0</v>
      </c>
      <c r="K12" s="65">
        <f t="shared" si="2"/>
        <v>0</v>
      </c>
      <c r="L12" s="65">
        <f t="shared" si="3"/>
        <v>0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2"/>
      <c r="B13" s="58"/>
      <c r="C13" s="7"/>
      <c r="D13" s="7"/>
      <c r="E13" s="66"/>
      <c r="F13" s="7"/>
      <c r="G13" s="52"/>
      <c r="H13" s="68"/>
      <c r="I13" s="68"/>
      <c r="J13" s="69">
        <f t="shared" si="1"/>
        <v>0</v>
      </c>
      <c r="K13" s="69">
        <f t="shared" si="2"/>
        <v>0</v>
      </c>
      <c r="L13" s="69">
        <f t="shared" si="3"/>
        <v>0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2"/>
      <c r="B14" s="52"/>
      <c r="C14" s="52"/>
      <c r="D14" s="52"/>
      <c r="E14" s="70" t="s">
        <v>83</v>
      </c>
      <c r="G14" s="52"/>
      <c r="H14" s="71">
        <f t="shared" ref="H14:L14" si="4">SUM(H9:H13)</f>
        <v>11.5</v>
      </c>
      <c r="I14" s="71">
        <f t="shared" si="4"/>
        <v>10</v>
      </c>
      <c r="J14" s="72">
        <f t="shared" si="4"/>
        <v>1</v>
      </c>
      <c r="K14" s="72">
        <f t="shared" si="4"/>
        <v>1</v>
      </c>
      <c r="L14" s="72">
        <f t="shared" si="4"/>
        <v>0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2"/>
      <c r="B17" s="73" t="s">
        <v>84</v>
      </c>
      <c r="G17" s="52"/>
      <c r="H17" s="62" t="s">
        <v>77</v>
      </c>
      <c r="I17" s="62" t="s">
        <v>25</v>
      </c>
      <c r="J17" s="62" t="s">
        <v>26</v>
      </c>
      <c r="K17" s="62" t="s">
        <v>85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2"/>
      <c r="B18" s="58" t="s">
        <v>27</v>
      </c>
      <c r="C18" s="7"/>
      <c r="D18" s="7"/>
      <c r="E18" s="7"/>
      <c r="F18" s="7"/>
      <c r="G18" s="52"/>
      <c r="H18" s="71">
        <f t="shared" ref="H18:I18" si="5">H14</f>
        <v>11.5</v>
      </c>
      <c r="I18" s="71">
        <f t="shared" si="5"/>
        <v>10</v>
      </c>
      <c r="J18" s="71">
        <f>H18-I18</f>
        <v>1.5</v>
      </c>
      <c r="K18" s="71">
        <f>MAX('PlaneaciónTareas'!T9:T14)</f>
        <v>3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2"/>
      <c r="B19" s="52"/>
      <c r="C19" s="52"/>
      <c r="D19" s="52"/>
      <c r="E19" s="70" t="s">
        <v>83</v>
      </c>
      <c r="G19" s="52"/>
      <c r="H19" s="74">
        <f t="shared" ref="H19:J19" si="6">SUM(H18)</f>
        <v>11.5</v>
      </c>
      <c r="I19" s="74">
        <f t="shared" si="6"/>
        <v>10</v>
      </c>
      <c r="J19" s="74">
        <f t="shared" si="6"/>
        <v>1.5</v>
      </c>
      <c r="K19" s="7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2"/>
      <c r="B22" s="61" t="s">
        <v>86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2"/>
      <c r="B23" s="75" t="s">
        <v>87</v>
      </c>
      <c r="C23" s="36"/>
      <c r="D23" s="36"/>
      <c r="E23" s="36"/>
      <c r="F23" s="37"/>
      <c r="G23" s="52"/>
      <c r="H23" s="75" t="s">
        <v>88</v>
      </c>
      <c r="I23" s="36"/>
      <c r="J23" s="36"/>
      <c r="K23" s="37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2"/>
      <c r="B24" s="76" t="s">
        <v>89</v>
      </c>
      <c r="C24" s="36"/>
      <c r="D24" s="36"/>
      <c r="E24" s="36"/>
      <c r="F24" s="37"/>
      <c r="G24" s="52"/>
      <c r="H24" s="76" t="s">
        <v>90</v>
      </c>
      <c r="I24" s="36"/>
      <c r="J24" s="36"/>
      <c r="K24" s="37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2"/>
      <c r="B25" s="76" t="s">
        <v>91</v>
      </c>
      <c r="C25" s="36"/>
      <c r="D25" s="36"/>
      <c r="E25" s="36"/>
      <c r="F25" s="37"/>
      <c r="G25" s="52"/>
      <c r="H25" s="76" t="s">
        <v>90</v>
      </c>
      <c r="I25" s="36"/>
      <c r="J25" s="36"/>
      <c r="K25" s="37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2"/>
      <c r="B26" s="76" t="s">
        <v>92</v>
      </c>
      <c r="C26" s="36"/>
      <c r="D26" s="36"/>
      <c r="E26" s="36"/>
      <c r="F26" s="37"/>
      <c r="G26" s="52"/>
      <c r="H26" s="76" t="s">
        <v>90</v>
      </c>
      <c r="I26" s="36"/>
      <c r="J26" s="36"/>
      <c r="K26" s="37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2"/>
      <c r="B27" s="76" t="s">
        <v>93</v>
      </c>
      <c r="C27" s="36"/>
      <c r="D27" s="36"/>
      <c r="E27" s="36"/>
      <c r="F27" s="37"/>
      <c r="G27" s="52"/>
      <c r="H27" s="76" t="s">
        <v>94</v>
      </c>
      <c r="I27" s="36"/>
      <c r="J27" s="36"/>
      <c r="K27" s="37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2"/>
      <c r="B28" s="53"/>
      <c r="G28" s="52"/>
      <c r="H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2"/>
      <c r="B29" s="75" t="s">
        <v>95</v>
      </c>
      <c r="C29" s="36"/>
      <c r="D29" s="36"/>
      <c r="E29" s="36"/>
      <c r="F29" s="36"/>
      <c r="G29" s="36"/>
      <c r="H29" s="36"/>
      <c r="I29" s="36"/>
      <c r="J29" s="36"/>
      <c r="K29" s="37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0" customHeight="1">
      <c r="A30" s="52"/>
      <c r="B30" s="77" t="s">
        <v>96</v>
      </c>
      <c r="C30" s="78"/>
      <c r="D30" s="78"/>
      <c r="E30" s="78"/>
      <c r="F30" s="78"/>
      <c r="G30" s="78"/>
      <c r="H30" s="78"/>
      <c r="I30" s="78"/>
      <c r="J30" s="78"/>
      <c r="K30" s="79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2"/>
      <c r="B31" s="80"/>
      <c r="K31" s="81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2"/>
      <c r="B32" s="80"/>
      <c r="K32" s="81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2"/>
      <c r="B33" s="80"/>
      <c r="K33" s="81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2"/>
      <c r="B34" s="80"/>
      <c r="K34" s="81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2"/>
      <c r="B35" s="82"/>
      <c r="C35" s="7"/>
      <c r="D35" s="7"/>
      <c r="E35" s="7"/>
      <c r="F35" s="7"/>
      <c r="G35" s="7"/>
      <c r="H35" s="7"/>
      <c r="I35" s="7"/>
      <c r="J35" s="7"/>
      <c r="K35" s="8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36">
    <mergeCell ref="C4:F4"/>
    <mergeCell ref="I4:L4"/>
    <mergeCell ref="C5:F5"/>
    <mergeCell ref="I5:L5"/>
    <mergeCell ref="B7:F7"/>
    <mergeCell ref="B8:D8"/>
    <mergeCell ref="E8:F8"/>
    <mergeCell ref="B9:D9"/>
    <mergeCell ref="E9:F9"/>
    <mergeCell ref="B10:D10"/>
    <mergeCell ref="E10:F10"/>
    <mergeCell ref="B11:D11"/>
    <mergeCell ref="E11:F11"/>
    <mergeCell ref="E12:F12"/>
    <mergeCell ref="B12:D12"/>
    <mergeCell ref="B13:D13"/>
    <mergeCell ref="E13:F13"/>
    <mergeCell ref="E14:F14"/>
    <mergeCell ref="B17:F17"/>
    <mergeCell ref="B18:F18"/>
    <mergeCell ref="E19:F19"/>
    <mergeCell ref="H25:K25"/>
    <mergeCell ref="H26:K26"/>
    <mergeCell ref="B27:F27"/>
    <mergeCell ref="H27:K27"/>
    <mergeCell ref="B28:F28"/>
    <mergeCell ref="H28:K28"/>
    <mergeCell ref="B29:K29"/>
    <mergeCell ref="B30:K35"/>
    <mergeCell ref="B22:K22"/>
    <mergeCell ref="B23:F23"/>
    <mergeCell ref="H23:K23"/>
    <mergeCell ref="B24:F24"/>
    <mergeCell ref="H24:K24"/>
    <mergeCell ref="B25:F25"/>
    <mergeCell ref="B26:F2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2016-11-10T19:45:23Z</dcterms:created>
  <dc:creator>Rosa María Canton Croda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872295dd-0fd0-413b-9c66-e55be43af7dc</vt:lpwstr>
  </property>
</Properties>
</file>