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8010" activeTab="5"/>
  </bookViews>
  <sheets>
    <sheet name="Summary" sheetId="1" r:id="rId1"/>
    <sheet name="2019B" sheetId="5" r:id="rId2"/>
    <sheet name="2019" sheetId="2" r:id="rId3"/>
    <sheet name="2015" sheetId="3" r:id="rId4"/>
    <sheet name="2013" sheetId="4" r:id="rId5"/>
    <sheet name="Statistics" sheetId="6" r:id="rId6"/>
  </sheets>
  <calcPr calcId="125725"/>
</workbook>
</file>

<file path=xl/calcChain.xml><?xml version="1.0" encoding="utf-8"?>
<calcChain xmlns="http://schemas.openxmlformats.org/spreadsheetml/2006/main">
  <c r="P12" i="6"/>
  <c r="O12"/>
  <c r="N12"/>
  <c r="M12"/>
  <c r="L12"/>
  <c r="K12"/>
  <c r="J12"/>
  <c r="I12"/>
  <c r="H12"/>
  <c r="G12"/>
  <c r="F12"/>
  <c r="E12"/>
  <c r="D12"/>
  <c r="C12"/>
  <c r="B12"/>
  <c r="P7"/>
  <c r="O7"/>
  <c r="N7"/>
  <c r="M7"/>
  <c r="L7"/>
  <c r="K7"/>
  <c r="J7"/>
  <c r="I7"/>
  <c r="H7"/>
  <c r="G7"/>
  <c r="F7"/>
  <c r="E7"/>
  <c r="D7"/>
  <c r="C7"/>
  <c r="B7"/>
  <c r="P5"/>
  <c r="O5"/>
  <c r="N5"/>
  <c r="M5"/>
  <c r="L5"/>
  <c r="K5"/>
  <c r="J5"/>
  <c r="I5"/>
  <c r="H5"/>
  <c r="G5"/>
  <c r="F5"/>
  <c r="E5"/>
  <c r="D5"/>
  <c r="C5"/>
  <c r="B5"/>
  <c r="P24"/>
  <c r="O24"/>
  <c r="N24"/>
  <c r="M24"/>
  <c r="L24"/>
  <c r="K24"/>
  <c r="J24"/>
  <c r="I24"/>
  <c r="H24"/>
  <c r="G24"/>
  <c r="F24"/>
  <c r="E24"/>
  <c r="D24"/>
  <c r="C24"/>
  <c r="B24"/>
  <c r="O18"/>
  <c r="N18"/>
  <c r="M18"/>
  <c r="L18"/>
  <c r="K18"/>
  <c r="J18"/>
  <c r="I18"/>
  <c r="H18"/>
  <c r="G18"/>
  <c r="F18"/>
  <c r="E18"/>
  <c r="D18"/>
  <c r="C18"/>
  <c r="B18"/>
  <c r="O19" i="2"/>
  <c r="N19"/>
  <c r="M19"/>
  <c r="L19"/>
  <c r="K19"/>
  <c r="J19"/>
  <c r="I19"/>
  <c r="H19"/>
  <c r="G19"/>
  <c r="F19"/>
  <c r="E19"/>
  <c r="D19"/>
  <c r="C19"/>
  <c r="B19"/>
  <c r="O18"/>
  <c r="N18"/>
  <c r="M18"/>
  <c r="L18"/>
  <c r="K18"/>
  <c r="J18"/>
  <c r="I18"/>
  <c r="H18"/>
  <c r="G18"/>
  <c r="F18"/>
  <c r="E18"/>
  <c r="D18"/>
  <c r="C18"/>
  <c r="O17"/>
  <c r="N17"/>
  <c r="M17"/>
  <c r="L17"/>
  <c r="K17"/>
  <c r="J17"/>
  <c r="I17"/>
  <c r="H17"/>
  <c r="G17"/>
  <c r="F17"/>
  <c r="E17"/>
  <c r="D17"/>
  <c r="C17"/>
  <c r="B18"/>
  <c r="B17"/>
  <c r="L14" i="5"/>
  <c r="M14"/>
  <c r="N14"/>
  <c r="O14"/>
  <c r="O19"/>
  <c r="N19"/>
  <c r="M19"/>
  <c r="L19"/>
  <c r="K19"/>
  <c r="J19"/>
  <c r="I19"/>
  <c r="H19"/>
  <c r="G19"/>
  <c r="F19"/>
  <c r="E19"/>
  <c r="D19"/>
  <c r="C19"/>
  <c r="B19"/>
  <c r="O18"/>
  <c r="N18"/>
  <c r="M18"/>
  <c r="L18"/>
  <c r="K18"/>
  <c r="J18"/>
  <c r="I18"/>
  <c r="H18"/>
  <c r="G18"/>
  <c r="F18"/>
  <c r="E18"/>
  <c r="D18"/>
  <c r="C18"/>
  <c r="M17"/>
  <c r="N17"/>
  <c r="O17"/>
  <c r="C17"/>
  <c r="D17"/>
  <c r="E17"/>
  <c r="F17"/>
  <c r="G17"/>
  <c r="H17"/>
  <c r="I17"/>
  <c r="J17"/>
  <c r="K17"/>
  <c r="L17"/>
  <c r="B18"/>
  <c r="B17"/>
  <c r="H14"/>
  <c r="I14"/>
  <c r="J14"/>
  <c r="K14"/>
  <c r="C14"/>
  <c r="D14"/>
  <c r="E14"/>
  <c r="F14"/>
  <c r="G14"/>
  <c r="B14"/>
  <c r="T10"/>
  <c r="T9"/>
  <c r="T8"/>
  <c r="T7"/>
  <c r="T6"/>
  <c r="T5"/>
  <c r="T4"/>
  <c r="T3"/>
  <c r="T2"/>
  <c r="M14" i="3"/>
  <c r="N14"/>
  <c r="O14"/>
  <c r="H14"/>
  <c r="I14"/>
  <c r="J14"/>
  <c r="K14"/>
  <c r="L14"/>
  <c r="C14"/>
  <c r="D14"/>
  <c r="E14"/>
  <c r="F14"/>
  <c r="G14"/>
  <c r="B14"/>
  <c r="O13"/>
  <c r="H13"/>
  <c r="I13"/>
  <c r="J13"/>
  <c r="K13"/>
  <c r="L13"/>
  <c r="M13"/>
  <c r="N13"/>
  <c r="C13"/>
  <c r="D13"/>
  <c r="E13"/>
  <c r="F13"/>
  <c r="G13"/>
  <c r="B13"/>
  <c r="L15" i="2"/>
  <c r="M15"/>
  <c r="N15"/>
  <c r="O15"/>
  <c r="L16"/>
  <c r="M16"/>
  <c r="N16"/>
  <c r="O16"/>
  <c r="J16"/>
  <c r="K16"/>
  <c r="C16"/>
  <c r="D16"/>
  <c r="E16"/>
  <c r="F16"/>
  <c r="G16"/>
  <c r="H16"/>
  <c r="I16"/>
  <c r="K15"/>
  <c r="C15"/>
  <c r="D15"/>
  <c r="E15"/>
  <c r="F15"/>
  <c r="G15"/>
  <c r="H15"/>
  <c r="I15"/>
  <c r="J15"/>
  <c r="B16"/>
  <c r="B15"/>
  <c r="L23"/>
  <c r="L22"/>
  <c r="M22"/>
  <c r="M23" s="1"/>
  <c r="N22"/>
  <c r="N23" s="1"/>
  <c r="O22"/>
  <c r="O23" s="1"/>
  <c r="O14"/>
  <c r="N14"/>
  <c r="L14"/>
  <c r="M14"/>
  <c r="T12"/>
  <c r="L18" i="3"/>
  <c r="M18"/>
  <c r="N18"/>
  <c r="O18"/>
  <c r="L17"/>
  <c r="M17"/>
  <c r="N17"/>
  <c r="O17"/>
  <c r="O12"/>
  <c r="L12"/>
  <c r="M12"/>
  <c r="N12"/>
  <c r="L15" i="4"/>
  <c r="M15"/>
  <c r="N15"/>
  <c r="O15"/>
  <c r="L14"/>
  <c r="M14"/>
  <c r="N14"/>
  <c r="O14"/>
  <c r="O11"/>
  <c r="L11"/>
  <c r="M11"/>
  <c r="N11"/>
  <c r="T11" i="2"/>
  <c r="W3"/>
  <c r="W2"/>
  <c r="V3"/>
  <c r="V2"/>
  <c r="U3" i="3"/>
  <c r="T3"/>
  <c r="U2"/>
  <c r="T2"/>
  <c r="U3" i="4"/>
  <c r="T3"/>
  <c r="U2"/>
  <c r="T2"/>
  <c r="R3"/>
  <c r="R4"/>
  <c r="R5"/>
  <c r="R6"/>
  <c r="R7"/>
  <c r="R8"/>
  <c r="R9"/>
  <c r="R10"/>
  <c r="R2"/>
  <c r="R3" i="3"/>
  <c r="R4"/>
  <c r="R5"/>
  <c r="R6"/>
  <c r="R7"/>
  <c r="R8"/>
  <c r="R9"/>
  <c r="R10"/>
  <c r="R11"/>
  <c r="R2"/>
  <c r="T13" i="2"/>
  <c r="T10"/>
  <c r="T9"/>
  <c r="T8"/>
  <c r="T7"/>
  <c r="T6"/>
  <c r="T5"/>
  <c r="T4"/>
  <c r="T3"/>
  <c r="T2"/>
  <c r="D23"/>
  <c r="C22"/>
  <c r="C23" s="1"/>
  <c r="D22"/>
  <c r="E22"/>
  <c r="E23" s="1"/>
  <c r="F22"/>
  <c r="F23" s="1"/>
  <c r="G22"/>
  <c r="G23" s="1"/>
  <c r="H22"/>
  <c r="H23" s="1"/>
  <c r="I22"/>
  <c r="I23" s="1"/>
  <c r="J22"/>
  <c r="J23" s="1"/>
  <c r="K22"/>
  <c r="K23" s="1"/>
  <c r="B22"/>
  <c r="B23" s="1"/>
  <c r="K14"/>
  <c r="F14"/>
  <c r="G14"/>
  <c r="H14"/>
  <c r="I14"/>
  <c r="J14"/>
  <c r="C14"/>
  <c r="D14"/>
  <c r="E14"/>
  <c r="B14"/>
  <c r="J18" i="3"/>
  <c r="K18"/>
  <c r="C18"/>
  <c r="D18"/>
  <c r="E18"/>
  <c r="F18"/>
  <c r="G18"/>
  <c r="H18"/>
  <c r="I18"/>
  <c r="H17"/>
  <c r="I17"/>
  <c r="J17"/>
  <c r="K17"/>
  <c r="C17"/>
  <c r="D17"/>
  <c r="E17"/>
  <c r="F17"/>
  <c r="G17"/>
  <c r="B17"/>
  <c r="B18" s="1"/>
  <c r="G12"/>
  <c r="H12"/>
  <c r="I12"/>
  <c r="J12"/>
  <c r="K12"/>
  <c r="C12"/>
  <c r="D12"/>
  <c r="E12"/>
  <c r="F12"/>
  <c r="B12"/>
  <c r="P11" i="4"/>
  <c r="I11"/>
  <c r="J11"/>
  <c r="K11"/>
  <c r="C11"/>
  <c r="D11"/>
  <c r="E11"/>
  <c r="F11"/>
  <c r="G11"/>
  <c r="H11"/>
  <c r="B11"/>
  <c r="G15"/>
  <c r="H15"/>
  <c r="I15"/>
  <c r="J15"/>
  <c r="K15"/>
  <c r="C15"/>
  <c r="D15"/>
  <c r="E15"/>
  <c r="F15"/>
  <c r="B15"/>
  <c r="P14"/>
  <c r="C14"/>
  <c r="D14"/>
  <c r="E14"/>
  <c r="F14"/>
  <c r="G14"/>
  <c r="H14"/>
  <c r="I14"/>
  <c r="J14"/>
  <c r="K14"/>
  <c r="B14"/>
</calcChain>
</file>

<file path=xl/sharedStrings.xml><?xml version="1.0" encoding="utf-8"?>
<sst xmlns="http://schemas.openxmlformats.org/spreadsheetml/2006/main" count="203" uniqueCount="63">
  <si>
    <t>Elections</t>
  </si>
  <si>
    <t>Winner</t>
  </si>
  <si>
    <t>Second</t>
  </si>
  <si>
    <t>Meretz</t>
  </si>
  <si>
    <t>Shas</t>
  </si>
  <si>
    <t>Voting Ratio</t>
  </si>
  <si>
    <t>Voters</t>
  </si>
  <si>
    <t>Possible Voters</t>
  </si>
  <si>
    <t>Meretz (MD)</t>
  </si>
  <si>
    <t>Shas (MD)</t>
  </si>
  <si>
    <t>Likud (MD)</t>
  </si>
  <si>
    <t>Likud</t>
  </si>
  <si>
    <t>Avoda (MD)</t>
  </si>
  <si>
    <t>Avoda</t>
  </si>
  <si>
    <t>ירושלים</t>
  </si>
  <si>
    <t>תל אביב</t>
  </si>
  <si>
    <t>חיפה</t>
  </si>
  <si>
    <t>ראשל"צ</t>
  </si>
  <si>
    <t>פתח תקווה</t>
  </si>
  <si>
    <t>אשדוד</t>
  </si>
  <si>
    <t>נתניה</t>
  </si>
  <si>
    <t>באר שבע</t>
  </si>
  <si>
    <t>בני ברק</t>
  </si>
  <si>
    <t>חולון</t>
  </si>
  <si>
    <t>ליכוד</t>
  </si>
  <si>
    <t>כחול לבן (יש עתיד)</t>
  </si>
  <si>
    <t>עבודה</t>
  </si>
  <si>
    <t>מרצ</t>
  </si>
  <si>
    <t>ליברמן</t>
  </si>
  <si>
    <t>ש"ס</t>
  </si>
  <si>
    <t>יהדות התורה</t>
  </si>
  <si>
    <t>זכאים להצביע</t>
  </si>
  <si>
    <t>אחוזי הצבעה</t>
  </si>
  <si>
    <t>מנדטים</t>
  </si>
  <si>
    <t>איחוד הימין</t>
  </si>
  <si>
    <t>הימין החדש</t>
  </si>
  <si>
    <t>כולנו</t>
  </si>
  <si>
    <t>הבית היהודי</t>
  </si>
  <si>
    <t>יחד</t>
  </si>
  <si>
    <t>סקר אחרון</t>
  </si>
  <si>
    <t>עוצמה</t>
  </si>
  <si>
    <t>התנועה</t>
  </si>
  <si>
    <t>מנדט</t>
  </si>
  <si>
    <t>מצביעים</t>
  </si>
  <si>
    <t>פער</t>
  </si>
  <si>
    <t>ימין - חרדים</t>
  </si>
  <si>
    <t>שמאל - מרכז</t>
  </si>
  <si>
    <t>זהות</t>
  </si>
  <si>
    <t>רמת גן</t>
  </si>
  <si>
    <t>אשקלון</t>
  </si>
  <si>
    <t>רחובות</t>
  </si>
  <si>
    <t>בת ים</t>
  </si>
  <si>
    <t>גשר</t>
  </si>
  <si>
    <t>אחוזים</t>
  </si>
  <si>
    <t>העבודה + לפיד</t>
  </si>
  <si>
    <t>ליכוד + כולנו</t>
  </si>
  <si>
    <t>ימינה</t>
  </si>
  <si>
    <t>עוצמה יהודית קיבלה 4 מנדטים בסקר האחרון</t>
  </si>
  <si>
    <t>גוש שמרני</t>
  </si>
  <si>
    <t>גוש ליברלי</t>
  </si>
  <si>
    <t>2019B</t>
  </si>
  <si>
    <t>כחול לבן</t>
  </si>
  <si>
    <t>סך הכל</t>
  </si>
</sst>
</file>

<file path=xl/styles.xml><?xml version="1.0" encoding="utf-8"?>
<styleSheet xmlns="http://schemas.openxmlformats.org/spreadsheetml/2006/main">
  <fonts count="10">
    <font>
      <sz val="11"/>
      <color theme="1"/>
      <name val="Arial"/>
      <family val="2"/>
      <charset val="177"/>
      <scheme val="minor"/>
    </font>
    <font>
      <sz val="10"/>
      <color rgb="FF222222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222222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b/>
      <sz val="11"/>
      <name val="Arial"/>
      <family val="2"/>
      <charset val="177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2" fontId="3" fillId="0" borderId="0" xfId="0" applyNumberFormat="1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3" fontId="4" fillId="0" borderId="0" xfId="0" applyNumberFormat="1" applyFont="1"/>
    <xf numFmtId="0" fontId="0" fillId="3" borderId="3" xfId="0" applyFill="1" applyBorder="1"/>
    <xf numFmtId="0" fontId="5" fillId="0" borderId="0" xfId="0" applyFont="1"/>
    <xf numFmtId="0" fontId="0" fillId="0" borderId="0" xfId="0" applyBorder="1"/>
    <xf numFmtId="0" fontId="4" fillId="0" borderId="0" xfId="0" applyFont="1"/>
    <xf numFmtId="0" fontId="5" fillId="0" borderId="1" xfId="0" applyFont="1" applyBorder="1"/>
    <xf numFmtId="3" fontId="4" fillId="0" borderId="1" xfId="0" applyNumberFormat="1" applyFont="1" applyBorder="1"/>
    <xf numFmtId="0" fontId="4" fillId="0" borderId="1" xfId="0" applyFont="1" applyBorder="1"/>
    <xf numFmtId="0" fontId="6" fillId="0" borderId="1" xfId="0" applyFont="1" applyBorder="1"/>
    <xf numFmtId="0" fontId="0" fillId="0" borderId="2" xfId="0" applyFill="1" applyBorder="1"/>
    <xf numFmtId="0" fontId="5" fillId="0" borderId="0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5" borderId="0" xfId="0" applyFont="1" applyFill="1"/>
    <xf numFmtId="0" fontId="5" fillId="4" borderId="0" xfId="0" applyFont="1" applyFill="1"/>
    <xf numFmtId="0" fontId="0" fillId="0" borderId="5" xfId="0" applyBorder="1"/>
    <xf numFmtId="0" fontId="5" fillId="0" borderId="5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5" fillId="0" borderId="9" xfId="0" applyFont="1" applyFill="1" applyBorder="1"/>
    <xf numFmtId="0" fontId="0" fillId="0" borderId="10" xfId="0" applyBorder="1"/>
    <xf numFmtId="0" fontId="5" fillId="0" borderId="11" xfId="0" applyFont="1" applyFill="1" applyBorder="1"/>
    <xf numFmtId="0" fontId="5" fillId="0" borderId="12" xfId="0" applyFont="1" applyFill="1" applyBorder="1"/>
    <xf numFmtId="0" fontId="0" fillId="0" borderId="13" xfId="0" applyBorder="1"/>
    <xf numFmtId="0" fontId="0" fillId="0" borderId="4" xfId="0" applyFill="1" applyBorder="1"/>
    <xf numFmtId="0" fontId="0" fillId="0" borderId="14" xfId="0" applyBorder="1"/>
    <xf numFmtId="3" fontId="3" fillId="0" borderId="17" xfId="0" applyNumberFormat="1" applyFont="1" applyBorder="1"/>
    <xf numFmtId="0" fontId="0" fillId="5" borderId="16" xfId="0" applyFill="1" applyBorder="1"/>
    <xf numFmtId="0" fontId="0" fillId="5" borderId="19" xfId="0" applyFill="1" applyBorder="1"/>
    <xf numFmtId="0" fontId="0" fillId="4" borderId="15" xfId="0" applyFill="1" applyBorder="1"/>
    <xf numFmtId="0" fontId="0" fillId="4" borderId="18" xfId="0" applyFill="1" applyBorder="1"/>
    <xf numFmtId="0" fontId="5" fillId="0" borderId="20" xfId="0" applyFont="1" applyFill="1" applyBorder="1"/>
    <xf numFmtId="0" fontId="5" fillId="0" borderId="3" xfId="0" applyFont="1" applyFill="1" applyBorder="1"/>
    <xf numFmtId="0" fontId="0" fillId="0" borderId="21" xfId="0" applyBorder="1"/>
    <xf numFmtId="0" fontId="0" fillId="0" borderId="22" xfId="0" applyBorder="1"/>
    <xf numFmtId="0" fontId="5" fillId="4" borderId="0" xfId="0" applyFont="1" applyFill="1" applyBorder="1"/>
    <xf numFmtId="0" fontId="4" fillId="0" borderId="0" xfId="0" applyFont="1" applyBorder="1"/>
    <xf numFmtId="0" fontId="5" fillId="0" borderId="0" xfId="0" applyFont="1" applyFill="1"/>
    <xf numFmtId="0" fontId="9" fillId="6" borderId="0" xfId="0" applyFont="1" applyFill="1"/>
    <xf numFmtId="0" fontId="9" fillId="6" borderId="1" xfId="0" applyFont="1" applyFill="1" applyBorder="1"/>
    <xf numFmtId="3" fontId="8" fillId="6" borderId="0" xfId="0" applyNumberFormat="1" applyFont="1" applyFill="1"/>
    <xf numFmtId="0" fontId="9" fillId="6" borderId="20" xfId="0" applyFont="1" applyFill="1" applyBorder="1"/>
    <xf numFmtId="0" fontId="9" fillId="6" borderId="3" xfId="0" applyFont="1" applyFill="1" applyBorder="1"/>
    <xf numFmtId="0" fontId="8" fillId="6" borderId="21" xfId="0" applyFont="1" applyFill="1" applyBorder="1"/>
    <xf numFmtId="0" fontId="8" fillId="6" borderId="0" xfId="0" applyFont="1" applyFill="1"/>
    <xf numFmtId="0" fontId="9" fillId="6" borderId="5" xfId="0" applyFont="1" applyFill="1" applyBorder="1"/>
    <xf numFmtId="0" fontId="9" fillId="6" borderId="11" xfId="0" applyFont="1" applyFill="1" applyBorder="1"/>
    <xf numFmtId="0" fontId="9" fillId="6" borderId="12" xfId="0" applyFont="1" applyFill="1" applyBorder="1"/>
    <xf numFmtId="0" fontId="8" fillId="6" borderId="13" xfId="0" applyFont="1" applyFill="1" applyBorder="1"/>
    <xf numFmtId="0" fontId="9" fillId="6" borderId="9" xfId="0" applyFont="1" applyFill="1" applyBorder="1"/>
    <xf numFmtId="0" fontId="8" fillId="6" borderId="10" xfId="0" applyFont="1" applyFill="1" applyBorder="1"/>
    <xf numFmtId="0" fontId="7" fillId="6" borderId="1" xfId="0" applyFont="1" applyFill="1" applyBorder="1"/>
    <xf numFmtId="0" fontId="5" fillId="5" borderId="0" xfId="0" applyFont="1" applyFill="1" applyBorder="1"/>
    <xf numFmtId="0" fontId="0" fillId="7" borderId="0" xfId="0" applyFill="1" applyBorder="1"/>
    <xf numFmtId="2" fontId="4" fillId="0" borderId="0" xfId="0" applyNumberFormat="1" applyFont="1"/>
    <xf numFmtId="2" fontId="4" fillId="0" borderId="1" xfId="0" applyNumberFormat="1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selection activeCell="E27" sqref="E27"/>
    </sheetView>
  </sheetViews>
  <sheetFormatPr defaultRowHeight="14.25"/>
  <cols>
    <col min="9" max="9" width="10.875" bestFit="1" customWidth="1"/>
    <col min="11" max="11" width="9.625" bestFit="1" customWidth="1"/>
    <col min="13" max="13" width="13.75" bestFit="1" customWidth="1"/>
    <col min="14" max="14" width="10.625" bestFit="1" customWidth="1"/>
  </cols>
  <sheetData>
    <row r="1" spans="1:14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3</v>
      </c>
      <c r="I1" t="s">
        <v>8</v>
      </c>
      <c r="J1" t="s">
        <v>4</v>
      </c>
      <c r="K1" t="s">
        <v>9</v>
      </c>
      <c r="L1" t="s">
        <v>6</v>
      </c>
      <c r="M1" t="s">
        <v>7</v>
      </c>
      <c r="N1" t="s">
        <v>5</v>
      </c>
    </row>
    <row r="2" spans="1:14">
      <c r="A2">
        <v>2003</v>
      </c>
      <c r="B2">
        <v>38</v>
      </c>
      <c r="C2">
        <v>19</v>
      </c>
      <c r="D2">
        <v>38</v>
      </c>
      <c r="E2" s="2">
        <v>925279</v>
      </c>
      <c r="F2">
        <v>19</v>
      </c>
      <c r="G2" s="2">
        <v>455183</v>
      </c>
      <c r="H2" s="2">
        <v>164122</v>
      </c>
      <c r="I2" s="2">
        <v>6</v>
      </c>
      <c r="J2" s="1">
        <v>258879</v>
      </c>
      <c r="K2" s="1">
        <v>11</v>
      </c>
      <c r="L2" s="1">
        <v>3148364</v>
      </c>
      <c r="M2" s="1">
        <v>4720079</v>
      </c>
      <c r="N2">
        <v>68.900000000000006</v>
      </c>
    </row>
    <row r="3" spans="1:14">
      <c r="A3">
        <v>2006</v>
      </c>
      <c r="B3">
        <v>29</v>
      </c>
      <c r="C3">
        <v>19</v>
      </c>
      <c r="D3">
        <v>12</v>
      </c>
      <c r="E3" s="2">
        <v>281996</v>
      </c>
      <c r="F3">
        <v>19</v>
      </c>
      <c r="G3" s="2">
        <v>472366</v>
      </c>
      <c r="H3" s="2">
        <v>118302</v>
      </c>
      <c r="I3">
        <v>5</v>
      </c>
      <c r="J3" s="2">
        <v>299054</v>
      </c>
      <c r="K3">
        <v>12</v>
      </c>
      <c r="L3" s="1">
        <v>3186739</v>
      </c>
      <c r="M3" s="1">
        <v>5014622</v>
      </c>
      <c r="N3">
        <v>63.5</v>
      </c>
    </row>
    <row r="4" spans="1:14">
      <c r="A4">
        <v>2009</v>
      </c>
      <c r="B4">
        <v>28</v>
      </c>
      <c r="C4">
        <v>27</v>
      </c>
      <c r="D4">
        <v>27</v>
      </c>
      <c r="E4" s="2">
        <v>729054</v>
      </c>
      <c r="F4">
        <v>13</v>
      </c>
      <c r="G4" s="2">
        <v>334900</v>
      </c>
      <c r="H4" s="2">
        <v>99611</v>
      </c>
      <c r="I4">
        <v>3</v>
      </c>
      <c r="J4" s="2">
        <v>286300</v>
      </c>
      <c r="K4">
        <v>11</v>
      </c>
      <c r="L4" s="1">
        <v>3373490</v>
      </c>
      <c r="M4" s="1">
        <v>5278985</v>
      </c>
      <c r="N4">
        <v>64.7</v>
      </c>
    </row>
    <row r="5" spans="1:14">
      <c r="A5">
        <v>2013</v>
      </c>
      <c r="B5">
        <v>31</v>
      </c>
      <c r="C5">
        <v>19</v>
      </c>
      <c r="D5">
        <v>31</v>
      </c>
      <c r="E5" s="2">
        <v>885163</v>
      </c>
      <c r="F5">
        <v>15</v>
      </c>
      <c r="G5" s="2">
        <v>432118</v>
      </c>
      <c r="H5" s="2">
        <v>172403</v>
      </c>
      <c r="I5">
        <v>6</v>
      </c>
      <c r="J5" s="2">
        <v>331868</v>
      </c>
      <c r="K5">
        <v>11</v>
      </c>
      <c r="L5" s="1">
        <v>3792742</v>
      </c>
      <c r="M5" s="1">
        <v>5656705</v>
      </c>
      <c r="N5">
        <v>67.7</v>
      </c>
    </row>
    <row r="6" spans="1:14">
      <c r="A6">
        <v>2015</v>
      </c>
      <c r="B6">
        <v>30</v>
      </c>
      <c r="C6">
        <v>24</v>
      </c>
      <c r="D6">
        <v>30</v>
      </c>
      <c r="E6" s="2">
        <v>985408</v>
      </c>
      <c r="F6">
        <v>24</v>
      </c>
      <c r="G6" s="2">
        <v>786313</v>
      </c>
      <c r="H6" s="2">
        <v>165529</v>
      </c>
      <c r="I6">
        <v>5</v>
      </c>
      <c r="J6" s="2">
        <v>241613</v>
      </c>
      <c r="K6">
        <v>7</v>
      </c>
      <c r="L6" s="1">
        <v>4210884</v>
      </c>
      <c r="M6" s="1">
        <v>5881696</v>
      </c>
      <c r="N6">
        <v>72.3</v>
      </c>
    </row>
    <row r="7" spans="1:14">
      <c r="A7">
        <v>2019</v>
      </c>
      <c r="B7">
        <v>35</v>
      </c>
      <c r="C7">
        <v>35</v>
      </c>
      <c r="D7">
        <v>35</v>
      </c>
      <c r="E7" s="3">
        <v>1140370</v>
      </c>
      <c r="F7">
        <v>6</v>
      </c>
      <c r="G7" s="3">
        <v>190870</v>
      </c>
      <c r="H7" s="3">
        <v>156473</v>
      </c>
      <c r="I7">
        <v>4</v>
      </c>
      <c r="J7" s="2">
        <v>258275</v>
      </c>
      <c r="K7">
        <v>8</v>
      </c>
      <c r="L7" s="4">
        <v>4309270</v>
      </c>
      <c r="M7" s="4">
        <v>6339729</v>
      </c>
      <c r="N7" s="5">
        <v>68.5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3"/>
  <sheetViews>
    <sheetView rightToLeft="1" workbookViewId="0">
      <pane xSplit="1" topLeftCell="B1" activePane="topRight" state="frozen"/>
      <selection pane="topRight" activeCell="B8" sqref="B8:P8"/>
    </sheetView>
  </sheetViews>
  <sheetFormatPr defaultRowHeight="14.25"/>
  <cols>
    <col min="1" max="1" width="14.5" bestFit="1" customWidth="1"/>
  </cols>
  <sheetData>
    <row r="1" spans="1:24">
      <c r="A1" s="6"/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26" t="s">
        <v>23</v>
      </c>
      <c r="L1" s="46" t="s">
        <v>48</v>
      </c>
      <c r="M1" s="46" t="s">
        <v>49</v>
      </c>
      <c r="N1" s="46" t="s">
        <v>51</v>
      </c>
      <c r="O1" s="46" t="s">
        <v>50</v>
      </c>
      <c r="P1" s="46" t="s">
        <v>43</v>
      </c>
      <c r="Q1" s="46" t="s">
        <v>53</v>
      </c>
      <c r="R1" s="28" t="s">
        <v>33</v>
      </c>
      <c r="S1" s="29" t="s">
        <v>39</v>
      </c>
      <c r="T1" s="30" t="s">
        <v>44</v>
      </c>
      <c r="U1" t="s">
        <v>42</v>
      </c>
      <c r="V1" s="41" t="s">
        <v>45</v>
      </c>
      <c r="W1" s="39" t="s">
        <v>46</v>
      </c>
    </row>
    <row r="2" spans="1:24" ht="15.75" thickBot="1">
      <c r="A2" s="7" t="s">
        <v>24</v>
      </c>
      <c r="B2" s="11">
        <v>23</v>
      </c>
      <c r="C2" s="11">
        <v>19.02</v>
      </c>
      <c r="D2" s="11">
        <v>23.35</v>
      </c>
      <c r="E2" s="11">
        <v>33.94</v>
      </c>
      <c r="F2" s="11">
        <v>30.37</v>
      </c>
      <c r="G2" s="11">
        <v>31.23</v>
      </c>
      <c r="H2" s="11">
        <v>35.97</v>
      </c>
      <c r="I2" s="11">
        <v>43.41</v>
      </c>
      <c r="J2" s="11">
        <v>4.8</v>
      </c>
      <c r="K2" s="11">
        <v>37.020000000000003</v>
      </c>
      <c r="L2" s="11">
        <v>24.66</v>
      </c>
      <c r="M2" s="11">
        <v>40.47</v>
      </c>
      <c r="N2" s="11">
        <v>37.68</v>
      </c>
      <c r="O2" s="11">
        <v>27.54</v>
      </c>
      <c r="P2" s="9">
        <v>1113617</v>
      </c>
      <c r="Q2" s="11">
        <v>25.1</v>
      </c>
      <c r="R2" s="31">
        <v>32</v>
      </c>
      <c r="S2" s="21">
        <v>32</v>
      </c>
      <c r="T2" s="32">
        <f>S2-R2</f>
        <v>0</v>
      </c>
      <c r="U2" s="4">
        <v>35917</v>
      </c>
      <c r="V2" s="42">
        <v>58</v>
      </c>
      <c r="W2" s="40">
        <v>53</v>
      </c>
      <c r="X2" t="s">
        <v>57</v>
      </c>
    </row>
    <row r="3" spans="1:24" ht="15">
      <c r="A3" s="7" t="s">
        <v>25</v>
      </c>
      <c r="B3" s="11">
        <v>11.75</v>
      </c>
      <c r="C3" s="11">
        <v>42.74</v>
      </c>
      <c r="D3" s="11">
        <v>32.9</v>
      </c>
      <c r="E3" s="11">
        <v>36.65</v>
      </c>
      <c r="F3" s="11">
        <v>27.95</v>
      </c>
      <c r="G3" s="11">
        <v>16.34</v>
      </c>
      <c r="H3" s="11">
        <v>24.17</v>
      </c>
      <c r="I3" s="11">
        <v>18.8</v>
      </c>
      <c r="J3" s="11">
        <v>1.35</v>
      </c>
      <c r="K3" s="11">
        <v>30.25</v>
      </c>
      <c r="L3" s="11">
        <v>42.93</v>
      </c>
      <c r="M3" s="11">
        <v>17.34</v>
      </c>
      <c r="N3" s="11">
        <v>22.36</v>
      </c>
      <c r="O3" s="11">
        <v>31.63</v>
      </c>
      <c r="P3" s="9">
        <v>1151214</v>
      </c>
      <c r="Q3" s="11">
        <v>25.95</v>
      </c>
      <c r="R3" s="31">
        <v>33</v>
      </c>
      <c r="S3" s="21">
        <v>32</v>
      </c>
      <c r="T3" s="32">
        <f t="shared" ref="T3:T10" si="0">S3-R3</f>
        <v>-1</v>
      </c>
    </row>
    <row r="4" spans="1:24" ht="15">
      <c r="A4" s="7" t="s">
        <v>26</v>
      </c>
      <c r="B4" s="11">
        <v>3.4</v>
      </c>
      <c r="C4" s="11">
        <v>7.21</v>
      </c>
      <c r="D4" s="11">
        <v>5.47</v>
      </c>
      <c r="E4" s="11">
        <v>5.47</v>
      </c>
      <c r="F4" s="11">
        <v>4.4800000000000004</v>
      </c>
      <c r="G4" s="11">
        <v>2.74</v>
      </c>
      <c r="H4" s="11">
        <v>3.7</v>
      </c>
      <c r="I4" s="11">
        <v>4.32</v>
      </c>
      <c r="J4" s="11">
        <v>0.42</v>
      </c>
      <c r="K4" s="11">
        <v>5.63</v>
      </c>
      <c r="L4" s="11">
        <v>7.99</v>
      </c>
      <c r="M4" s="11">
        <v>3.24</v>
      </c>
      <c r="N4" s="11">
        <v>4.17</v>
      </c>
      <c r="O4" s="11">
        <v>5.68</v>
      </c>
      <c r="P4" s="9">
        <v>212782</v>
      </c>
      <c r="Q4" s="11">
        <v>4.8</v>
      </c>
      <c r="R4" s="31">
        <v>6</v>
      </c>
      <c r="S4" s="21">
        <v>4</v>
      </c>
      <c r="T4" s="32">
        <f t="shared" si="0"/>
        <v>-2</v>
      </c>
    </row>
    <row r="5" spans="1:24" ht="15">
      <c r="A5" s="7" t="s">
        <v>27</v>
      </c>
      <c r="B5" s="11">
        <v>3.61</v>
      </c>
      <c r="C5" s="11">
        <v>14.38</v>
      </c>
      <c r="D5" s="11">
        <v>5.47</v>
      </c>
      <c r="E5" s="11">
        <v>2.14</v>
      </c>
      <c r="F5" s="11">
        <v>1.94</v>
      </c>
      <c r="G5" s="11">
        <v>0.6</v>
      </c>
      <c r="H5" s="11">
        <v>1.48</v>
      </c>
      <c r="I5" s="11">
        <v>1.42</v>
      </c>
      <c r="J5" s="11">
        <v>0.17</v>
      </c>
      <c r="K5" s="11">
        <v>2.17</v>
      </c>
      <c r="L5" s="11">
        <v>7.09</v>
      </c>
      <c r="M5" s="11">
        <v>0.71</v>
      </c>
      <c r="N5" s="11">
        <v>1.4</v>
      </c>
      <c r="O5" s="11">
        <v>4.43</v>
      </c>
      <c r="P5" s="9">
        <v>192495</v>
      </c>
      <c r="Q5" s="11">
        <v>4.34</v>
      </c>
      <c r="R5" s="31">
        <v>5</v>
      </c>
      <c r="S5" s="21">
        <v>5</v>
      </c>
      <c r="T5" s="32">
        <f t="shared" si="0"/>
        <v>0</v>
      </c>
    </row>
    <row r="6" spans="1:24" ht="15">
      <c r="A6" s="7" t="s">
        <v>56</v>
      </c>
      <c r="B6" s="11">
        <v>9.1199999999999992</v>
      </c>
      <c r="C6" s="11">
        <v>2.62</v>
      </c>
      <c r="D6" s="11">
        <v>3.88</v>
      </c>
      <c r="E6" s="11">
        <v>3.6</v>
      </c>
      <c r="F6" s="11">
        <v>9.92</v>
      </c>
      <c r="G6" s="11">
        <v>3.18</v>
      </c>
      <c r="H6" s="11">
        <v>5.9</v>
      </c>
      <c r="I6" s="11">
        <v>5</v>
      </c>
      <c r="J6" s="11">
        <v>1.54</v>
      </c>
      <c r="K6" s="11">
        <v>3.45</v>
      </c>
      <c r="L6" s="11">
        <v>4.71</v>
      </c>
      <c r="M6" s="11">
        <v>4.75</v>
      </c>
      <c r="N6" s="11">
        <v>3.09</v>
      </c>
      <c r="O6" s="11">
        <v>6.99</v>
      </c>
      <c r="P6" s="9">
        <v>260655</v>
      </c>
      <c r="Q6" s="11">
        <v>5.87</v>
      </c>
      <c r="R6" s="31">
        <v>7</v>
      </c>
      <c r="S6" s="21">
        <v>9</v>
      </c>
      <c r="T6" s="32">
        <f t="shared" si="0"/>
        <v>2</v>
      </c>
    </row>
    <row r="7" spans="1:24" s="56" customFormat="1" ht="15">
      <c r="A7" s="63" t="s">
        <v>34</v>
      </c>
      <c r="B7" s="51"/>
      <c r="C7" s="51"/>
      <c r="D7" s="51"/>
      <c r="E7" s="51"/>
      <c r="F7" s="51"/>
      <c r="G7" s="51"/>
      <c r="H7" s="51"/>
      <c r="I7" s="51"/>
      <c r="J7" s="51"/>
      <c r="K7" s="57"/>
      <c r="L7" s="50"/>
      <c r="M7" s="50"/>
      <c r="N7" s="50"/>
      <c r="O7" s="50"/>
      <c r="P7" s="52"/>
      <c r="Q7" s="50"/>
      <c r="R7" s="61"/>
      <c r="S7" s="51"/>
      <c r="T7" s="62">
        <f t="shared" si="0"/>
        <v>0</v>
      </c>
    </row>
    <row r="8" spans="1:24" ht="15">
      <c r="A8" s="7" t="s">
        <v>28</v>
      </c>
      <c r="B8" s="11">
        <v>3.04</v>
      </c>
      <c r="C8" s="11">
        <v>4.4400000000000004</v>
      </c>
      <c r="D8" s="11">
        <v>11.92</v>
      </c>
      <c r="E8" s="11">
        <v>11.11</v>
      </c>
      <c r="F8" s="11">
        <v>10.34</v>
      </c>
      <c r="G8" s="11">
        <v>18.02</v>
      </c>
      <c r="H8" s="11">
        <v>10.87</v>
      </c>
      <c r="I8" s="11">
        <v>13.97</v>
      </c>
      <c r="J8" s="11">
        <v>0.66</v>
      </c>
      <c r="K8" s="11">
        <v>8.6300000000000008</v>
      </c>
      <c r="L8" s="11">
        <v>5.93</v>
      </c>
      <c r="M8" s="11">
        <v>18.350000000000001</v>
      </c>
      <c r="N8" s="11">
        <v>17.989999999999998</v>
      </c>
      <c r="O8" s="11">
        <v>8.4700000000000006</v>
      </c>
      <c r="P8" s="9">
        <v>310154</v>
      </c>
      <c r="Q8" s="11">
        <v>6.99</v>
      </c>
      <c r="R8" s="31">
        <v>8</v>
      </c>
      <c r="S8" s="21">
        <v>9</v>
      </c>
      <c r="T8" s="32">
        <f t="shared" si="0"/>
        <v>1</v>
      </c>
    </row>
    <row r="9" spans="1:24" ht="15">
      <c r="A9" s="7" t="s">
        <v>29</v>
      </c>
      <c r="B9" s="11">
        <v>15.97</v>
      </c>
      <c r="C9" s="11">
        <v>4.12</v>
      </c>
      <c r="D9" s="11">
        <v>2.74</v>
      </c>
      <c r="E9" s="11">
        <v>4.2300000000000004</v>
      </c>
      <c r="F9" s="11">
        <v>7.58</v>
      </c>
      <c r="G9" s="11">
        <v>14.05</v>
      </c>
      <c r="H9" s="11">
        <v>11.93</v>
      </c>
      <c r="I9" s="11">
        <v>8.4700000000000006</v>
      </c>
      <c r="J9" s="11">
        <v>28.02</v>
      </c>
      <c r="K9" s="11">
        <v>9.7899999999999991</v>
      </c>
      <c r="L9" s="11">
        <v>3.6</v>
      </c>
      <c r="M9" s="11">
        <v>10.16</v>
      </c>
      <c r="N9" s="11">
        <v>8.93</v>
      </c>
      <c r="O9" s="11">
        <v>7.11</v>
      </c>
      <c r="P9" s="9">
        <v>330199</v>
      </c>
      <c r="Q9" s="11">
        <v>7.44</v>
      </c>
      <c r="R9" s="31">
        <v>9</v>
      </c>
      <c r="S9" s="21">
        <v>6</v>
      </c>
      <c r="T9" s="32">
        <f t="shared" si="0"/>
        <v>-3</v>
      </c>
    </row>
    <row r="10" spans="1:24" ht="15">
      <c r="A10" s="7" t="s">
        <v>30</v>
      </c>
      <c r="B10" s="11">
        <v>24.98</v>
      </c>
      <c r="C10" s="11">
        <v>1.1000000000000001</v>
      </c>
      <c r="D10" s="11">
        <v>3.91</v>
      </c>
      <c r="E10" s="11">
        <v>0.89</v>
      </c>
      <c r="F10" s="11">
        <v>4.78</v>
      </c>
      <c r="G10" s="11">
        <v>11.75</v>
      </c>
      <c r="H10" s="11">
        <v>3.29</v>
      </c>
      <c r="I10" s="11">
        <v>1.26</v>
      </c>
      <c r="J10" s="11">
        <v>61.28</v>
      </c>
      <c r="K10" s="11">
        <v>1.05</v>
      </c>
      <c r="L10" s="11">
        <v>1.25</v>
      </c>
      <c r="M10" s="11">
        <v>1.44</v>
      </c>
      <c r="N10" s="11">
        <v>1.71</v>
      </c>
      <c r="O10" s="11">
        <v>4.53</v>
      </c>
      <c r="P10" s="9">
        <v>268775</v>
      </c>
      <c r="Q10" s="11">
        <v>6.06</v>
      </c>
      <c r="R10" s="31">
        <v>7</v>
      </c>
      <c r="S10" s="21">
        <v>7</v>
      </c>
      <c r="T10" s="32">
        <f t="shared" si="0"/>
        <v>0</v>
      </c>
    </row>
    <row r="11" spans="1:24" s="56" customFormat="1" ht="15">
      <c r="A11" s="63" t="s">
        <v>47</v>
      </c>
      <c r="B11" s="50"/>
      <c r="C11" s="50"/>
      <c r="D11" s="50"/>
      <c r="E11" s="50"/>
      <c r="F11" s="50"/>
      <c r="G11" s="50"/>
      <c r="H11" s="50"/>
      <c r="I11" s="51"/>
      <c r="J11" s="50"/>
      <c r="K11" s="50"/>
      <c r="L11" s="50"/>
      <c r="M11" s="50"/>
      <c r="N11" s="50"/>
      <c r="O11" s="50"/>
      <c r="P11" s="52"/>
      <c r="Q11" s="50"/>
      <c r="R11" s="53"/>
      <c r="S11" s="54"/>
      <c r="T11" s="55"/>
    </row>
    <row r="12" spans="1:24" s="56" customFormat="1" ht="15">
      <c r="A12" s="63" t="s">
        <v>52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2"/>
      <c r="Q12" s="50"/>
      <c r="R12" s="53"/>
      <c r="S12" s="54"/>
      <c r="T12" s="55"/>
    </row>
    <row r="13" spans="1:24" s="56" customFormat="1" ht="15.75" thickBot="1">
      <c r="A13" s="63" t="s">
        <v>36</v>
      </c>
      <c r="B13" s="51"/>
      <c r="C13" s="51"/>
      <c r="D13" s="51"/>
      <c r="E13" s="51"/>
      <c r="F13" s="51"/>
      <c r="G13" s="51"/>
      <c r="H13" s="51"/>
      <c r="I13" s="51"/>
      <c r="J13" s="51"/>
      <c r="K13" s="57"/>
      <c r="L13" s="50"/>
      <c r="M13" s="50"/>
      <c r="N13" s="50"/>
      <c r="O13" s="50"/>
      <c r="P13" s="52"/>
      <c r="Q13" s="50"/>
      <c r="R13" s="58"/>
      <c r="S13" s="59"/>
      <c r="T13" s="60"/>
    </row>
    <row r="14" spans="1:24" ht="15">
      <c r="A14" s="7" t="s">
        <v>44</v>
      </c>
      <c r="B14" s="22">
        <f>B2-B3</f>
        <v>11.25</v>
      </c>
      <c r="C14" s="23">
        <f t="shared" ref="C14:O14" si="1">C2-C3</f>
        <v>-23.720000000000002</v>
      </c>
      <c r="D14" s="23">
        <f t="shared" si="1"/>
        <v>-9.5499999999999972</v>
      </c>
      <c r="E14" s="23">
        <f t="shared" si="1"/>
        <v>-2.7100000000000009</v>
      </c>
      <c r="F14" s="22">
        <f t="shared" si="1"/>
        <v>2.4200000000000017</v>
      </c>
      <c r="G14" s="22">
        <f t="shared" si="1"/>
        <v>14.89</v>
      </c>
      <c r="H14" s="22">
        <f t="shared" si="1"/>
        <v>11.799999999999997</v>
      </c>
      <c r="I14" s="22">
        <f t="shared" si="1"/>
        <v>24.609999999999996</v>
      </c>
      <c r="J14" s="22">
        <f t="shared" si="1"/>
        <v>3.4499999999999997</v>
      </c>
      <c r="K14" s="22">
        <f t="shared" si="1"/>
        <v>6.7700000000000031</v>
      </c>
      <c r="L14" s="23">
        <f t="shared" si="1"/>
        <v>-18.27</v>
      </c>
      <c r="M14" s="22">
        <f t="shared" si="1"/>
        <v>23.13</v>
      </c>
      <c r="N14" s="22">
        <f t="shared" si="1"/>
        <v>15.32</v>
      </c>
      <c r="O14" s="23">
        <f t="shared" si="1"/>
        <v>-4.09</v>
      </c>
      <c r="P14" s="47"/>
      <c r="Q14" s="47"/>
      <c r="R14" s="19"/>
    </row>
    <row r="15" spans="1:24" ht="15">
      <c r="A15" s="7" t="s">
        <v>54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19"/>
      <c r="Q15" s="47"/>
      <c r="R15" s="19"/>
    </row>
    <row r="16" spans="1:24" ht="15">
      <c r="A16" s="7" t="s">
        <v>55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19"/>
      <c r="Q16" s="47"/>
      <c r="R16" s="19"/>
    </row>
    <row r="17" spans="1:18" ht="15">
      <c r="A17" s="7" t="s">
        <v>58</v>
      </c>
      <c r="B17" s="19">
        <f>B2+B6+B9+B10</f>
        <v>73.069999999999993</v>
      </c>
      <c r="C17" s="19">
        <f t="shared" ref="C17:O17" si="2">C2+C6+C9+C10</f>
        <v>26.860000000000003</v>
      </c>
      <c r="D17" s="19">
        <f t="shared" si="2"/>
        <v>33.879999999999995</v>
      </c>
      <c r="E17" s="19">
        <f t="shared" si="2"/>
        <v>42.66</v>
      </c>
      <c r="F17" s="19">
        <f t="shared" si="2"/>
        <v>52.65</v>
      </c>
      <c r="G17" s="19">
        <f t="shared" si="2"/>
        <v>60.210000000000008</v>
      </c>
      <c r="H17" s="19">
        <f t="shared" si="2"/>
        <v>57.089999999999996</v>
      </c>
      <c r="I17" s="19">
        <f t="shared" si="2"/>
        <v>58.139999999999993</v>
      </c>
      <c r="J17" s="19">
        <f t="shared" si="2"/>
        <v>95.64</v>
      </c>
      <c r="K17" s="19">
        <f t="shared" si="2"/>
        <v>51.31</v>
      </c>
      <c r="L17" s="19">
        <f t="shared" si="2"/>
        <v>34.22</v>
      </c>
      <c r="M17" s="19">
        <f t="shared" si="2"/>
        <v>56.819999999999993</v>
      </c>
      <c r="N17" s="19">
        <f t="shared" si="2"/>
        <v>51.41</v>
      </c>
      <c r="O17" s="19">
        <f t="shared" si="2"/>
        <v>46.17</v>
      </c>
      <c r="P17" s="19"/>
      <c r="Q17" s="47"/>
      <c r="R17" s="19"/>
    </row>
    <row r="18" spans="1:18" ht="15">
      <c r="A18" s="7" t="s">
        <v>59</v>
      </c>
      <c r="B18" s="19">
        <f>B3+B4+B5 + B8</f>
        <v>21.8</v>
      </c>
      <c r="C18" s="19">
        <f t="shared" ref="C18:O18" si="3">C3+C4+C5 + C8</f>
        <v>68.77</v>
      </c>
      <c r="D18" s="19">
        <f t="shared" si="3"/>
        <v>55.76</v>
      </c>
      <c r="E18" s="19">
        <f t="shared" si="3"/>
        <v>55.37</v>
      </c>
      <c r="F18" s="19">
        <f t="shared" si="3"/>
        <v>44.709999999999994</v>
      </c>
      <c r="G18" s="19">
        <f t="shared" si="3"/>
        <v>37.700000000000003</v>
      </c>
      <c r="H18" s="19">
        <f t="shared" si="3"/>
        <v>40.22</v>
      </c>
      <c r="I18" s="19">
        <f t="shared" si="3"/>
        <v>38.51</v>
      </c>
      <c r="J18" s="19">
        <f t="shared" si="3"/>
        <v>2.6</v>
      </c>
      <c r="K18" s="19">
        <f t="shared" si="3"/>
        <v>46.680000000000007</v>
      </c>
      <c r="L18" s="19">
        <f t="shared" si="3"/>
        <v>63.940000000000005</v>
      </c>
      <c r="M18" s="19">
        <f t="shared" si="3"/>
        <v>39.64</v>
      </c>
      <c r="N18" s="19">
        <f t="shared" si="3"/>
        <v>45.92</v>
      </c>
      <c r="O18" s="19">
        <f t="shared" si="3"/>
        <v>50.21</v>
      </c>
      <c r="P18" s="19"/>
      <c r="Q18" s="47"/>
      <c r="R18" s="19"/>
    </row>
    <row r="19" spans="1:18" ht="15">
      <c r="A19" s="7" t="s">
        <v>44</v>
      </c>
      <c r="B19" s="47">
        <f>B17-B18</f>
        <v>51.269999999999996</v>
      </c>
      <c r="C19" s="64">
        <f t="shared" ref="C19:O19" si="4">C17-C18</f>
        <v>-41.91</v>
      </c>
      <c r="D19" s="64">
        <f t="shared" si="4"/>
        <v>-21.880000000000003</v>
      </c>
      <c r="E19" s="64">
        <f t="shared" si="4"/>
        <v>-12.71</v>
      </c>
      <c r="F19" s="47">
        <f t="shared" si="4"/>
        <v>7.9400000000000048</v>
      </c>
      <c r="G19" s="47">
        <f t="shared" si="4"/>
        <v>22.510000000000005</v>
      </c>
      <c r="H19" s="47">
        <f t="shared" si="4"/>
        <v>16.869999999999997</v>
      </c>
      <c r="I19" s="47">
        <f t="shared" si="4"/>
        <v>19.629999999999995</v>
      </c>
      <c r="J19" s="47">
        <f t="shared" si="4"/>
        <v>93.04</v>
      </c>
      <c r="K19" s="47">
        <f t="shared" si="4"/>
        <v>4.6299999999999955</v>
      </c>
      <c r="L19" s="64">
        <f t="shared" si="4"/>
        <v>-29.720000000000006</v>
      </c>
      <c r="M19" s="47">
        <f t="shared" si="4"/>
        <v>17.179999999999993</v>
      </c>
      <c r="N19" s="47">
        <f t="shared" si="4"/>
        <v>5.4899999999999949</v>
      </c>
      <c r="O19" s="64">
        <f t="shared" si="4"/>
        <v>-4.0399999999999991</v>
      </c>
      <c r="P19" s="19"/>
      <c r="Q19" s="47"/>
      <c r="R19" s="19"/>
    </row>
    <row r="20" spans="1:18">
      <c r="A20" s="8" t="s">
        <v>31</v>
      </c>
      <c r="B20" s="9">
        <v>413140</v>
      </c>
      <c r="C20" s="9">
        <v>430203</v>
      </c>
      <c r="D20" s="9">
        <v>248570</v>
      </c>
      <c r="E20" s="9">
        <v>206016</v>
      </c>
      <c r="F20" s="9">
        <v>190786</v>
      </c>
      <c r="G20" s="9">
        <v>178302</v>
      </c>
      <c r="H20" s="9">
        <v>182945</v>
      </c>
      <c r="I20" s="9">
        <v>161591</v>
      </c>
      <c r="J20" s="9">
        <v>110049</v>
      </c>
      <c r="K20" s="9">
        <v>158451</v>
      </c>
      <c r="L20" s="9">
        <v>130978</v>
      </c>
      <c r="M20" s="9">
        <v>113362</v>
      </c>
      <c r="N20" s="9">
        <v>124416</v>
      </c>
      <c r="O20" s="9">
        <v>106491</v>
      </c>
      <c r="P20" s="9">
        <v>6394030</v>
      </c>
      <c r="Q20" s="9"/>
    </row>
    <row r="21" spans="1:18">
      <c r="A21" s="10" t="s">
        <v>32</v>
      </c>
      <c r="B21" s="13">
        <v>63.37</v>
      </c>
      <c r="C21" s="13">
        <v>62.14</v>
      </c>
      <c r="D21" s="13">
        <v>58.29</v>
      </c>
      <c r="E21" s="13">
        <v>66.81</v>
      </c>
      <c r="F21" s="13">
        <v>68.849999999999994</v>
      </c>
      <c r="G21" s="66">
        <v>65.510000000000005</v>
      </c>
      <c r="H21" s="13">
        <v>59.23</v>
      </c>
      <c r="I21" s="13">
        <v>60.29</v>
      </c>
      <c r="J21" s="13">
        <v>77.27</v>
      </c>
      <c r="K21" s="16">
        <v>63.94</v>
      </c>
      <c r="L21" s="13">
        <v>66.31</v>
      </c>
      <c r="M21" s="13">
        <v>62.56</v>
      </c>
      <c r="N21" s="13">
        <v>52.01</v>
      </c>
      <c r="O21" s="13">
        <v>68.97</v>
      </c>
      <c r="P21" s="13">
        <v>69.83</v>
      </c>
      <c r="Q21" s="13"/>
    </row>
    <row r="22" spans="1:18">
      <c r="A22" s="10" t="s">
        <v>43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48"/>
      <c r="Q22" s="48"/>
    </row>
    <row r="23" spans="1:18">
      <c r="A23" s="8" t="s">
        <v>33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2"/>
      <c r="Q23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3"/>
  <sheetViews>
    <sheetView rightToLeft="1" workbookViewId="0">
      <selection activeCell="B8" sqref="B8:P8"/>
    </sheetView>
  </sheetViews>
  <sheetFormatPr defaultRowHeight="14.25"/>
  <cols>
    <col min="1" max="1" width="14.5" bestFit="1" customWidth="1"/>
    <col min="23" max="23" width="10.5" bestFit="1" customWidth="1"/>
  </cols>
  <sheetData>
    <row r="1" spans="1:23">
      <c r="A1" s="6"/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26" t="s">
        <v>23</v>
      </c>
      <c r="L1" s="46" t="s">
        <v>48</v>
      </c>
      <c r="M1" s="46" t="s">
        <v>49</v>
      </c>
      <c r="N1" s="46" t="s">
        <v>51</v>
      </c>
      <c r="O1" s="46" t="s">
        <v>50</v>
      </c>
      <c r="P1" s="46" t="s">
        <v>43</v>
      </c>
      <c r="Q1" s="46" t="s">
        <v>53</v>
      </c>
      <c r="R1" s="28" t="s">
        <v>33</v>
      </c>
      <c r="S1" s="29" t="s">
        <v>39</v>
      </c>
      <c r="T1" s="30" t="s">
        <v>44</v>
      </c>
      <c r="U1" t="s">
        <v>42</v>
      </c>
      <c r="V1" s="41" t="s">
        <v>45</v>
      </c>
      <c r="W1" s="39" t="s">
        <v>46</v>
      </c>
    </row>
    <row r="2" spans="1:23" ht="15.75" thickBot="1">
      <c r="A2" s="7" t="s">
        <v>24</v>
      </c>
      <c r="B2" s="14">
        <v>24.76</v>
      </c>
      <c r="C2" s="14">
        <v>19.28</v>
      </c>
      <c r="D2" s="14">
        <v>23.67</v>
      </c>
      <c r="E2" s="14">
        <v>34.58</v>
      </c>
      <c r="F2" s="14">
        <v>31.66</v>
      </c>
      <c r="G2" s="14">
        <v>33.94</v>
      </c>
      <c r="H2" s="14">
        <v>37.85</v>
      </c>
      <c r="I2" s="14">
        <v>43.01</v>
      </c>
      <c r="J2" s="14">
        <v>5.35</v>
      </c>
      <c r="K2" s="27">
        <v>37.51</v>
      </c>
      <c r="L2" s="11">
        <v>24.8</v>
      </c>
      <c r="M2" s="11">
        <v>42.61</v>
      </c>
      <c r="N2" s="11">
        <v>38.51</v>
      </c>
      <c r="O2" s="11">
        <v>28.91</v>
      </c>
      <c r="P2" s="9">
        <v>1140370</v>
      </c>
      <c r="Q2" s="11">
        <v>26.46</v>
      </c>
      <c r="R2" s="31">
        <v>35</v>
      </c>
      <c r="S2" s="21">
        <v>28</v>
      </c>
      <c r="T2" s="32">
        <f>R2-S2</f>
        <v>7</v>
      </c>
      <c r="U2" s="19">
        <v>32860</v>
      </c>
      <c r="V2" s="42">
        <f>R2+R6+R7+R8+R9+R10+R13</f>
        <v>65</v>
      </c>
      <c r="W2" s="40">
        <f>R3+R4+R5</f>
        <v>45</v>
      </c>
    </row>
    <row r="3" spans="1:23" ht="15">
      <c r="A3" s="7" t="s">
        <v>25</v>
      </c>
      <c r="B3" s="14">
        <v>11.76</v>
      </c>
      <c r="C3" s="14">
        <v>45.69</v>
      </c>
      <c r="D3" s="14">
        <v>32.69</v>
      </c>
      <c r="E3" s="14">
        <v>35.270000000000003</v>
      </c>
      <c r="F3" s="14">
        <v>27.14</v>
      </c>
      <c r="G3" s="14">
        <v>16.45</v>
      </c>
      <c r="H3" s="14">
        <v>22.83</v>
      </c>
      <c r="I3" s="14">
        <v>17.489999999999998</v>
      </c>
      <c r="J3" s="14">
        <v>1.23</v>
      </c>
      <c r="K3" s="27">
        <v>28.98</v>
      </c>
      <c r="L3" s="11">
        <v>42.91</v>
      </c>
      <c r="M3" s="11">
        <v>15.81</v>
      </c>
      <c r="N3" s="11">
        <v>21.75</v>
      </c>
      <c r="O3" s="11">
        <v>30.62</v>
      </c>
      <c r="P3" s="9">
        <v>1125881</v>
      </c>
      <c r="Q3" s="11">
        <v>26.13</v>
      </c>
      <c r="R3" s="31">
        <v>35</v>
      </c>
      <c r="S3" s="21">
        <v>28</v>
      </c>
      <c r="T3" s="32">
        <f t="shared" ref="T3:T13" si="0">R3-S3</f>
        <v>7</v>
      </c>
      <c r="V3">
        <f>S2+SUM(S6:S13)</f>
        <v>66</v>
      </c>
      <c r="W3">
        <f>S3+S4+S5</f>
        <v>44</v>
      </c>
    </row>
    <row r="4" spans="1:23" ht="15">
      <c r="A4" s="7" t="s">
        <v>26</v>
      </c>
      <c r="B4" s="14">
        <v>2.99</v>
      </c>
      <c r="C4" s="14">
        <v>8.52</v>
      </c>
      <c r="D4" s="14">
        <v>5.62</v>
      </c>
      <c r="E4" s="14">
        <v>4.12</v>
      </c>
      <c r="F4" s="14">
        <v>3.31</v>
      </c>
      <c r="G4" s="14">
        <v>1.51</v>
      </c>
      <c r="H4" s="14">
        <v>2.67</v>
      </c>
      <c r="I4" s="14">
        <v>2.69</v>
      </c>
      <c r="J4" s="14">
        <v>0.25</v>
      </c>
      <c r="K4" s="27">
        <v>4.13</v>
      </c>
      <c r="L4" s="11">
        <v>7.38</v>
      </c>
      <c r="M4" s="11">
        <v>1.85</v>
      </c>
      <c r="N4" s="11">
        <v>2.79</v>
      </c>
      <c r="O4" s="11">
        <v>4.75</v>
      </c>
      <c r="P4" s="9">
        <v>190870</v>
      </c>
      <c r="Q4" s="11">
        <v>4.43</v>
      </c>
      <c r="R4" s="31">
        <v>6</v>
      </c>
      <c r="S4" s="21">
        <v>11</v>
      </c>
      <c r="T4" s="32">
        <f t="shared" si="0"/>
        <v>-5</v>
      </c>
    </row>
    <row r="5" spans="1:23" ht="15">
      <c r="A5" s="7" t="s">
        <v>27</v>
      </c>
      <c r="B5" s="14">
        <v>3.24</v>
      </c>
      <c r="C5" s="14">
        <v>8.98</v>
      </c>
      <c r="D5" s="14">
        <v>4.7</v>
      </c>
      <c r="E5" s="14">
        <v>1.49</v>
      </c>
      <c r="F5" s="14">
        <v>1.31</v>
      </c>
      <c r="G5" s="14">
        <v>0.52</v>
      </c>
      <c r="H5" s="14">
        <v>1.05</v>
      </c>
      <c r="I5" s="14">
        <v>1.27</v>
      </c>
      <c r="J5" s="17">
        <v>0.14000000000000001</v>
      </c>
      <c r="K5" s="27">
        <v>1.49</v>
      </c>
      <c r="L5" s="11">
        <v>4.37</v>
      </c>
      <c r="M5" s="11">
        <v>0.66</v>
      </c>
      <c r="N5" s="11">
        <v>1.1200000000000001</v>
      </c>
      <c r="O5" s="11">
        <v>3.17</v>
      </c>
      <c r="P5" s="9">
        <v>156473</v>
      </c>
      <c r="Q5" s="11">
        <v>3.63</v>
      </c>
      <c r="R5" s="31">
        <v>4</v>
      </c>
      <c r="S5" s="21">
        <v>5</v>
      </c>
      <c r="T5" s="32">
        <f t="shared" si="0"/>
        <v>-1</v>
      </c>
    </row>
    <row r="6" spans="1:23" ht="15">
      <c r="A6" s="7" t="s">
        <v>35</v>
      </c>
      <c r="B6" s="14">
        <v>4.46</v>
      </c>
      <c r="C6" s="14">
        <v>1.96</v>
      </c>
      <c r="D6" s="14">
        <v>2.2999999999999998</v>
      </c>
      <c r="E6" s="14">
        <v>2.4500000000000002</v>
      </c>
      <c r="F6" s="14">
        <v>4.74</v>
      </c>
      <c r="G6" s="14">
        <v>2.1800000000000002</v>
      </c>
      <c r="H6" s="14">
        <v>3.1</v>
      </c>
      <c r="I6" s="14">
        <v>4.58</v>
      </c>
      <c r="J6" s="14">
        <v>0.61</v>
      </c>
      <c r="K6" s="27">
        <v>2.15</v>
      </c>
      <c r="L6" s="11">
        <v>2.85</v>
      </c>
      <c r="M6" s="11">
        <v>2.97</v>
      </c>
      <c r="N6" s="11">
        <v>1.8</v>
      </c>
      <c r="O6" s="11">
        <v>3.65</v>
      </c>
      <c r="P6" s="9">
        <v>138598</v>
      </c>
      <c r="Q6" s="11">
        <v>3.22</v>
      </c>
      <c r="R6" s="31">
        <v>0</v>
      </c>
      <c r="S6" s="21">
        <v>6</v>
      </c>
      <c r="T6" s="32">
        <f t="shared" si="0"/>
        <v>-6</v>
      </c>
    </row>
    <row r="7" spans="1:23" ht="15">
      <c r="A7" s="7" t="s">
        <v>34</v>
      </c>
      <c r="B7" s="14">
        <v>6.79</v>
      </c>
      <c r="C7" s="14">
        <v>1.08</v>
      </c>
      <c r="D7" s="14">
        <v>2.09</v>
      </c>
      <c r="E7" s="14">
        <v>1.59</v>
      </c>
      <c r="F7" s="14">
        <v>6.03</v>
      </c>
      <c r="G7" s="14">
        <v>1.61</v>
      </c>
      <c r="H7" s="14">
        <v>3.35</v>
      </c>
      <c r="I7" s="14">
        <v>2.83</v>
      </c>
      <c r="J7" s="14">
        <v>2.29</v>
      </c>
      <c r="K7" s="27">
        <v>1.59</v>
      </c>
      <c r="L7" s="11">
        <v>2.19</v>
      </c>
      <c r="M7" s="11">
        <v>3.09</v>
      </c>
      <c r="N7" s="11">
        <v>2.68</v>
      </c>
      <c r="O7" s="11">
        <v>5.19</v>
      </c>
      <c r="P7" s="9">
        <v>159468</v>
      </c>
      <c r="Q7" s="11">
        <v>3.7</v>
      </c>
      <c r="R7" s="31">
        <v>5</v>
      </c>
      <c r="S7" s="21">
        <v>7</v>
      </c>
      <c r="T7" s="32">
        <f t="shared" si="0"/>
        <v>-2</v>
      </c>
    </row>
    <row r="8" spans="1:23" ht="15">
      <c r="A8" s="7" t="s">
        <v>28</v>
      </c>
      <c r="B8" s="14">
        <v>1.56</v>
      </c>
      <c r="C8" s="14">
        <v>1.38</v>
      </c>
      <c r="D8" s="14">
        <v>7.3</v>
      </c>
      <c r="E8" s="14">
        <v>5.67</v>
      </c>
      <c r="F8" s="14">
        <v>5.68</v>
      </c>
      <c r="G8" s="14">
        <v>12.38</v>
      </c>
      <c r="H8" s="14">
        <v>6.76</v>
      </c>
      <c r="I8" s="14">
        <v>9.5</v>
      </c>
      <c r="J8" s="14">
        <v>0.38</v>
      </c>
      <c r="K8" s="27">
        <v>4.26</v>
      </c>
      <c r="L8" s="11">
        <v>1.58</v>
      </c>
      <c r="M8" s="11">
        <v>13.13</v>
      </c>
      <c r="N8" s="11">
        <v>12.52</v>
      </c>
      <c r="O8" s="11">
        <v>4.07</v>
      </c>
      <c r="P8" s="9">
        <v>173004</v>
      </c>
      <c r="Q8" s="11">
        <v>4.01</v>
      </c>
      <c r="R8" s="31">
        <v>5</v>
      </c>
      <c r="S8" s="21">
        <v>4</v>
      </c>
      <c r="T8" s="32">
        <f t="shared" si="0"/>
        <v>1</v>
      </c>
    </row>
    <row r="9" spans="1:23" ht="15">
      <c r="A9" s="7" t="s">
        <v>29</v>
      </c>
      <c r="B9" s="14">
        <v>13.76</v>
      </c>
      <c r="C9" s="14">
        <v>3.2</v>
      </c>
      <c r="D9" s="14">
        <v>2.0299999999999998</v>
      </c>
      <c r="E9" s="14">
        <v>2.78</v>
      </c>
      <c r="F9" s="14">
        <v>6.03</v>
      </c>
      <c r="G9" s="14">
        <v>11.4</v>
      </c>
      <c r="H9" s="14">
        <v>8.73</v>
      </c>
      <c r="I9" s="14">
        <v>6.03</v>
      </c>
      <c r="J9" s="14">
        <v>26.47</v>
      </c>
      <c r="K9" s="27">
        <v>7.28</v>
      </c>
      <c r="L9" s="11">
        <v>2.7</v>
      </c>
      <c r="M9" s="11">
        <v>6.78</v>
      </c>
      <c r="N9" s="11">
        <v>6.56</v>
      </c>
      <c r="O9" s="11">
        <v>5.33</v>
      </c>
      <c r="P9" s="9">
        <v>258275</v>
      </c>
      <c r="Q9" s="11">
        <v>5.99</v>
      </c>
      <c r="R9" s="31">
        <v>8</v>
      </c>
      <c r="S9" s="21">
        <v>5</v>
      </c>
      <c r="T9" s="32">
        <f t="shared" si="0"/>
        <v>3</v>
      </c>
    </row>
    <row r="10" spans="1:23" ht="15">
      <c r="A10" s="7" t="s">
        <v>30</v>
      </c>
      <c r="B10" s="14">
        <v>23.32</v>
      </c>
      <c r="C10" s="14">
        <v>0.9</v>
      </c>
      <c r="D10" s="14">
        <v>3.6</v>
      </c>
      <c r="E10" s="14">
        <v>0.83</v>
      </c>
      <c r="F10" s="14">
        <v>4.34</v>
      </c>
      <c r="G10" s="14">
        <v>11.69</v>
      </c>
      <c r="H10" s="14">
        <v>2.94</v>
      </c>
      <c r="I10" s="14">
        <v>1.3</v>
      </c>
      <c r="J10" s="14">
        <v>61.81</v>
      </c>
      <c r="K10" s="27">
        <v>1.02</v>
      </c>
      <c r="L10" s="11">
        <v>0.99</v>
      </c>
      <c r="M10" s="11">
        <v>1.78</v>
      </c>
      <c r="N10" s="11">
        <v>1.1100000000000001</v>
      </c>
      <c r="O10" s="11">
        <v>4.04</v>
      </c>
      <c r="P10" s="9">
        <v>249049</v>
      </c>
      <c r="Q10" s="11">
        <v>5.78</v>
      </c>
      <c r="R10" s="31">
        <v>8</v>
      </c>
      <c r="S10" s="21">
        <v>6</v>
      </c>
      <c r="T10" s="32">
        <f t="shared" si="0"/>
        <v>2</v>
      </c>
    </row>
    <row r="11" spans="1:23" ht="15">
      <c r="A11" s="7" t="s">
        <v>47</v>
      </c>
      <c r="B11" s="11">
        <v>2.67</v>
      </c>
      <c r="C11" s="11">
        <v>2.0099999999999998</v>
      </c>
      <c r="D11" s="11">
        <v>2.31</v>
      </c>
      <c r="E11" s="11">
        <v>2.84</v>
      </c>
      <c r="F11" s="11">
        <v>2.94</v>
      </c>
      <c r="G11" s="11">
        <v>2.77</v>
      </c>
      <c r="H11" s="11">
        <v>3.04</v>
      </c>
      <c r="I11" s="14">
        <v>4.32</v>
      </c>
      <c r="J11" s="11">
        <v>0.62</v>
      </c>
      <c r="K11" s="11">
        <v>2.68</v>
      </c>
      <c r="L11" s="11">
        <v>2.7</v>
      </c>
      <c r="M11" s="11">
        <v>3.48</v>
      </c>
      <c r="N11" s="11">
        <v>2.95</v>
      </c>
      <c r="O11" s="11">
        <v>3.08</v>
      </c>
      <c r="P11" s="9">
        <v>118031</v>
      </c>
      <c r="Q11" s="11">
        <v>2.74</v>
      </c>
      <c r="R11" s="43">
        <v>0</v>
      </c>
      <c r="S11" s="44">
        <v>6</v>
      </c>
      <c r="T11" s="45">
        <f t="shared" si="0"/>
        <v>-6</v>
      </c>
    </row>
    <row r="12" spans="1:23" ht="15">
      <c r="A12" s="7" t="s">
        <v>52</v>
      </c>
      <c r="B12" s="11">
        <v>1.51</v>
      </c>
      <c r="C12" s="11">
        <v>1.78</v>
      </c>
      <c r="D12" s="11">
        <v>1.64</v>
      </c>
      <c r="E12" s="11">
        <v>2.39</v>
      </c>
      <c r="F12" s="11">
        <v>1.85</v>
      </c>
      <c r="G12" s="11">
        <v>1.1599999999999999</v>
      </c>
      <c r="H12" s="11">
        <v>1.64</v>
      </c>
      <c r="I12" s="11">
        <v>1.78</v>
      </c>
      <c r="J12" s="11">
        <v>0.15</v>
      </c>
      <c r="K12" s="11">
        <v>2.4900000000000002</v>
      </c>
      <c r="L12" s="11">
        <v>2.4300000000000002</v>
      </c>
      <c r="M12" s="11">
        <v>1.34</v>
      </c>
      <c r="N12" s="11">
        <v>1.77</v>
      </c>
      <c r="O12" s="11">
        <v>2.23</v>
      </c>
      <c r="P12" s="9">
        <v>74701</v>
      </c>
      <c r="Q12" s="11">
        <v>1.73</v>
      </c>
      <c r="R12" s="43">
        <v>0</v>
      </c>
      <c r="S12" s="44">
        <v>0</v>
      </c>
      <c r="T12" s="45">
        <f t="shared" si="0"/>
        <v>0</v>
      </c>
    </row>
    <row r="13" spans="1:23" ht="15.75" thickBot="1">
      <c r="A13" s="7" t="s">
        <v>36</v>
      </c>
      <c r="B13" s="14">
        <v>2</v>
      </c>
      <c r="C13" s="14">
        <v>2.42</v>
      </c>
      <c r="D13" s="14">
        <v>5.0599999999999996</v>
      </c>
      <c r="E13" s="14">
        <v>5.24</v>
      </c>
      <c r="F13" s="14">
        <v>4.2300000000000004</v>
      </c>
      <c r="G13" s="14">
        <v>3.66</v>
      </c>
      <c r="H13" s="14">
        <v>5.29</v>
      </c>
      <c r="I13" s="14">
        <v>3.93</v>
      </c>
      <c r="J13" s="14">
        <v>0.48</v>
      </c>
      <c r="K13" s="27">
        <v>5.64</v>
      </c>
      <c r="L13" s="11">
        <v>4.28</v>
      </c>
      <c r="M13" s="11">
        <v>5.35</v>
      </c>
      <c r="N13" s="11">
        <v>5.2</v>
      </c>
      <c r="O13" s="11">
        <v>4.2</v>
      </c>
      <c r="P13" s="9">
        <v>152756</v>
      </c>
      <c r="Q13" s="11">
        <v>3.54</v>
      </c>
      <c r="R13" s="33">
        <v>4</v>
      </c>
      <c r="S13" s="34">
        <v>4</v>
      </c>
      <c r="T13" s="35">
        <f t="shared" si="0"/>
        <v>0</v>
      </c>
    </row>
    <row r="14" spans="1:23" ht="15">
      <c r="A14" s="7" t="s">
        <v>44</v>
      </c>
      <c r="B14" s="22">
        <f>B2-B3</f>
        <v>13.000000000000002</v>
      </c>
      <c r="C14" s="23">
        <f t="shared" ref="C14:O14" si="1">C2-C3</f>
        <v>-26.409999999999997</v>
      </c>
      <c r="D14" s="23">
        <f t="shared" si="1"/>
        <v>-9.019999999999996</v>
      </c>
      <c r="E14" s="23">
        <f t="shared" si="1"/>
        <v>-0.69000000000000483</v>
      </c>
      <c r="F14" s="22">
        <f t="shared" si="1"/>
        <v>4.5199999999999996</v>
      </c>
      <c r="G14" s="22">
        <f t="shared" si="1"/>
        <v>17.489999999999998</v>
      </c>
      <c r="H14" s="22">
        <f t="shared" si="1"/>
        <v>15.020000000000003</v>
      </c>
      <c r="I14" s="22">
        <f t="shared" si="1"/>
        <v>25.52</v>
      </c>
      <c r="J14" s="22">
        <f t="shared" si="1"/>
        <v>4.1199999999999992</v>
      </c>
      <c r="K14" s="22">
        <f t="shared" si="1"/>
        <v>8.5299999999999976</v>
      </c>
      <c r="L14" s="23">
        <f t="shared" si="1"/>
        <v>-18.109999999999996</v>
      </c>
      <c r="M14" s="22">
        <f t="shared" si="1"/>
        <v>26.799999999999997</v>
      </c>
      <c r="N14" s="22">
        <f t="shared" si="1"/>
        <v>16.759999999999998</v>
      </c>
      <c r="O14" s="23">
        <f t="shared" si="1"/>
        <v>-1.7100000000000009</v>
      </c>
      <c r="P14" s="47"/>
      <c r="Q14" s="47"/>
      <c r="R14" s="19"/>
    </row>
    <row r="15" spans="1:23" ht="15">
      <c r="A15" s="7" t="s">
        <v>54</v>
      </c>
      <c r="B15" s="21">
        <f>B3+B4</f>
        <v>14.75</v>
      </c>
      <c r="C15" s="21">
        <f t="shared" ref="C15:J15" si="2">C3+C4</f>
        <v>54.209999999999994</v>
      </c>
      <c r="D15" s="21">
        <f t="shared" si="2"/>
        <v>38.309999999999995</v>
      </c>
      <c r="E15" s="21">
        <f t="shared" si="2"/>
        <v>39.39</v>
      </c>
      <c r="F15" s="21">
        <f t="shared" si="2"/>
        <v>30.45</v>
      </c>
      <c r="G15" s="21">
        <f t="shared" si="2"/>
        <v>17.96</v>
      </c>
      <c r="H15" s="21">
        <f t="shared" si="2"/>
        <v>25.5</v>
      </c>
      <c r="I15" s="21">
        <f t="shared" si="2"/>
        <v>20.18</v>
      </c>
      <c r="J15" s="21">
        <f t="shared" si="2"/>
        <v>1.48</v>
      </c>
      <c r="K15" s="21">
        <f>K3+K4</f>
        <v>33.11</v>
      </c>
      <c r="L15" s="21">
        <f t="shared" ref="L15:O15" si="3">L3+L4</f>
        <v>50.29</v>
      </c>
      <c r="M15" s="21">
        <f t="shared" si="3"/>
        <v>17.66</v>
      </c>
      <c r="N15" s="21">
        <f t="shared" si="3"/>
        <v>24.54</v>
      </c>
      <c r="O15" s="21">
        <f t="shared" si="3"/>
        <v>35.370000000000005</v>
      </c>
      <c r="P15" s="19"/>
      <c r="Q15" s="47"/>
      <c r="R15" s="19"/>
    </row>
    <row r="16" spans="1:23" ht="15">
      <c r="A16" s="7" t="s">
        <v>55</v>
      </c>
      <c r="B16" s="21">
        <f>B2+B13</f>
        <v>26.76</v>
      </c>
      <c r="C16" s="21">
        <f t="shared" ref="C16:O16" si="4">C2+C13</f>
        <v>21.700000000000003</v>
      </c>
      <c r="D16" s="21">
        <f t="shared" si="4"/>
        <v>28.73</v>
      </c>
      <c r="E16" s="21">
        <f t="shared" si="4"/>
        <v>39.82</v>
      </c>
      <c r="F16" s="21">
        <f t="shared" si="4"/>
        <v>35.89</v>
      </c>
      <c r="G16" s="21">
        <f t="shared" si="4"/>
        <v>37.599999999999994</v>
      </c>
      <c r="H16" s="21">
        <f t="shared" si="4"/>
        <v>43.14</v>
      </c>
      <c r="I16" s="21">
        <f t="shared" si="4"/>
        <v>46.94</v>
      </c>
      <c r="J16" s="21">
        <f>J2+J13</f>
        <v>5.83</v>
      </c>
      <c r="K16" s="21">
        <f t="shared" si="4"/>
        <v>43.15</v>
      </c>
      <c r="L16" s="21">
        <f t="shared" si="4"/>
        <v>29.080000000000002</v>
      </c>
      <c r="M16" s="21">
        <f t="shared" si="4"/>
        <v>47.96</v>
      </c>
      <c r="N16" s="21">
        <f t="shared" si="4"/>
        <v>43.71</v>
      </c>
      <c r="O16" s="21">
        <f t="shared" si="4"/>
        <v>33.11</v>
      </c>
      <c r="P16" s="19"/>
      <c r="Q16" s="47"/>
      <c r="R16" s="19"/>
    </row>
    <row r="17" spans="1:18" ht="15">
      <c r="A17" s="7" t="s">
        <v>58</v>
      </c>
      <c r="B17" s="21">
        <f>B2+B6+B7+B9+B10</f>
        <v>73.09</v>
      </c>
      <c r="C17" s="21">
        <f t="shared" ref="C17:O17" si="5">C2+C6+C7+C9+C10</f>
        <v>26.419999999999998</v>
      </c>
      <c r="D17" s="21">
        <f t="shared" si="5"/>
        <v>33.690000000000005</v>
      </c>
      <c r="E17" s="21">
        <f t="shared" si="5"/>
        <v>42.230000000000004</v>
      </c>
      <c r="F17" s="21">
        <f t="shared" si="5"/>
        <v>52.8</v>
      </c>
      <c r="G17" s="21">
        <f t="shared" si="5"/>
        <v>60.819999999999993</v>
      </c>
      <c r="H17" s="21">
        <f t="shared" si="5"/>
        <v>55.97</v>
      </c>
      <c r="I17" s="21">
        <f t="shared" si="5"/>
        <v>57.749999999999993</v>
      </c>
      <c r="J17" s="21">
        <f t="shared" si="5"/>
        <v>96.53</v>
      </c>
      <c r="K17" s="21">
        <f t="shared" si="5"/>
        <v>49.550000000000004</v>
      </c>
      <c r="L17" s="21">
        <f t="shared" si="5"/>
        <v>33.530000000000008</v>
      </c>
      <c r="M17" s="21">
        <f t="shared" si="5"/>
        <v>57.230000000000004</v>
      </c>
      <c r="N17" s="21">
        <f t="shared" si="5"/>
        <v>50.66</v>
      </c>
      <c r="O17" s="21">
        <f t="shared" si="5"/>
        <v>47.12</v>
      </c>
      <c r="P17" s="19"/>
      <c r="Q17" s="47"/>
      <c r="R17" s="19"/>
    </row>
    <row r="18" spans="1:18" ht="15">
      <c r="A18" s="7" t="s">
        <v>59</v>
      </c>
      <c r="B18" s="21">
        <f>B3+B4+B5+B8</f>
        <v>19.55</v>
      </c>
      <c r="C18" s="21">
        <f t="shared" ref="C18:O18" si="6">C3+C4+C5+C8</f>
        <v>64.569999999999993</v>
      </c>
      <c r="D18" s="21">
        <f t="shared" si="6"/>
        <v>50.309999999999995</v>
      </c>
      <c r="E18" s="21">
        <f t="shared" si="6"/>
        <v>46.550000000000004</v>
      </c>
      <c r="F18" s="21">
        <f t="shared" si="6"/>
        <v>37.44</v>
      </c>
      <c r="G18" s="21">
        <f t="shared" si="6"/>
        <v>30.86</v>
      </c>
      <c r="H18" s="21">
        <f t="shared" si="6"/>
        <v>33.31</v>
      </c>
      <c r="I18" s="21">
        <f t="shared" si="6"/>
        <v>30.95</v>
      </c>
      <c r="J18" s="21">
        <f t="shared" si="6"/>
        <v>2</v>
      </c>
      <c r="K18" s="21">
        <f t="shared" si="6"/>
        <v>38.86</v>
      </c>
      <c r="L18" s="21">
        <f t="shared" si="6"/>
        <v>56.239999999999995</v>
      </c>
      <c r="M18" s="21">
        <f t="shared" si="6"/>
        <v>31.450000000000003</v>
      </c>
      <c r="N18" s="21">
        <f t="shared" si="6"/>
        <v>38.18</v>
      </c>
      <c r="O18" s="21">
        <f t="shared" si="6"/>
        <v>42.610000000000007</v>
      </c>
      <c r="P18" s="19"/>
      <c r="Q18" s="47"/>
      <c r="R18" s="19"/>
    </row>
    <row r="19" spans="1:18" ht="15">
      <c r="A19" s="7" t="s">
        <v>44</v>
      </c>
      <c r="B19" s="22">
        <f>B17-B18</f>
        <v>53.540000000000006</v>
      </c>
      <c r="C19" s="23">
        <f t="shared" ref="C19:O19" si="7">C17-C18</f>
        <v>-38.149999999999991</v>
      </c>
      <c r="D19" s="23">
        <f t="shared" si="7"/>
        <v>-16.61999999999999</v>
      </c>
      <c r="E19" s="23">
        <f t="shared" si="7"/>
        <v>-4.32</v>
      </c>
      <c r="F19" s="22">
        <f t="shared" si="7"/>
        <v>15.36</v>
      </c>
      <c r="G19" s="22">
        <f t="shared" si="7"/>
        <v>29.959999999999994</v>
      </c>
      <c r="H19" s="22">
        <f t="shared" si="7"/>
        <v>22.659999999999997</v>
      </c>
      <c r="I19" s="22">
        <f t="shared" si="7"/>
        <v>26.799999999999994</v>
      </c>
      <c r="J19" s="22">
        <f t="shared" si="7"/>
        <v>94.53</v>
      </c>
      <c r="K19" s="22">
        <f t="shared" si="7"/>
        <v>10.690000000000005</v>
      </c>
      <c r="L19" s="23">
        <f t="shared" si="7"/>
        <v>-22.709999999999987</v>
      </c>
      <c r="M19" s="22">
        <f t="shared" si="7"/>
        <v>25.78</v>
      </c>
      <c r="N19" s="22">
        <f t="shared" si="7"/>
        <v>12.479999999999997</v>
      </c>
      <c r="O19" s="22">
        <f t="shared" si="7"/>
        <v>4.5099999999999909</v>
      </c>
      <c r="P19" s="19"/>
      <c r="Q19" s="47"/>
      <c r="R19" s="19"/>
    </row>
    <row r="20" spans="1:18">
      <c r="A20" s="8" t="s">
        <v>31</v>
      </c>
      <c r="B20" s="15">
        <v>410258</v>
      </c>
      <c r="C20" s="15">
        <v>426398</v>
      </c>
      <c r="D20" s="15">
        <v>247866</v>
      </c>
      <c r="E20" s="15">
        <v>204949</v>
      </c>
      <c r="F20" s="15">
        <v>189414</v>
      </c>
      <c r="G20" s="15">
        <v>177630</v>
      </c>
      <c r="H20" s="15">
        <v>181085</v>
      </c>
      <c r="I20" s="15">
        <v>161391</v>
      </c>
      <c r="J20" s="15">
        <v>109000</v>
      </c>
      <c r="K20" s="15">
        <v>157915</v>
      </c>
      <c r="L20" s="9">
        <v>129802</v>
      </c>
      <c r="M20" s="9">
        <v>112413</v>
      </c>
      <c r="N20" s="9">
        <v>124102</v>
      </c>
      <c r="O20" s="9">
        <v>105909</v>
      </c>
      <c r="P20" s="9"/>
      <c r="Q20" s="9"/>
    </row>
    <row r="21" spans="1:18">
      <c r="A21" s="10" t="s">
        <v>32</v>
      </c>
      <c r="B21" s="16">
        <v>63.89</v>
      </c>
      <c r="C21" s="16">
        <v>63.04</v>
      </c>
      <c r="D21" s="16">
        <v>58.74</v>
      </c>
      <c r="E21" s="16">
        <v>67.73</v>
      </c>
      <c r="F21" s="16">
        <v>69.489999999999995</v>
      </c>
      <c r="G21" s="16">
        <v>66.14</v>
      </c>
      <c r="H21" s="16">
        <v>60.33</v>
      </c>
      <c r="I21" s="16">
        <v>61.34</v>
      </c>
      <c r="J21" s="16">
        <v>77.25</v>
      </c>
      <c r="K21" s="16">
        <v>64.37</v>
      </c>
      <c r="L21" s="13">
        <v>67.12</v>
      </c>
      <c r="M21" s="13">
        <v>62.28</v>
      </c>
      <c r="N21" s="13">
        <v>52.33</v>
      </c>
      <c r="O21" s="13">
        <v>69.42</v>
      </c>
      <c r="P21" s="13"/>
      <c r="Q21" s="13"/>
    </row>
    <row r="22" spans="1:18">
      <c r="A22" s="10" t="s">
        <v>43</v>
      </c>
      <c r="B22" s="16">
        <f>B21 / 100 *B20</f>
        <v>262113.83620000002</v>
      </c>
      <c r="C22" s="16">
        <f t="shared" ref="C22:K22" si="8">C21 / 100 *C20</f>
        <v>268801.29920000001</v>
      </c>
      <c r="D22" s="16">
        <f t="shared" si="8"/>
        <v>145596.4884</v>
      </c>
      <c r="E22" s="16">
        <f t="shared" si="8"/>
        <v>138811.9577</v>
      </c>
      <c r="F22" s="16">
        <f t="shared" si="8"/>
        <v>131623.7886</v>
      </c>
      <c r="G22" s="16">
        <f t="shared" si="8"/>
        <v>117484.482</v>
      </c>
      <c r="H22" s="16">
        <f t="shared" si="8"/>
        <v>109248.5805</v>
      </c>
      <c r="I22" s="16">
        <f t="shared" si="8"/>
        <v>98997.239400000006</v>
      </c>
      <c r="J22" s="16">
        <f t="shared" si="8"/>
        <v>84202.5</v>
      </c>
      <c r="K22" s="16">
        <f t="shared" si="8"/>
        <v>101649.8855</v>
      </c>
      <c r="L22" s="16">
        <f t="shared" ref="L22" si="9">L21 / 100 *L20</f>
        <v>87123.102400000003</v>
      </c>
      <c r="M22" s="16">
        <f t="shared" ref="M22" si="10">M21 / 100 *M20</f>
        <v>70010.816399999996</v>
      </c>
      <c r="N22" s="16">
        <f t="shared" ref="N22" si="11">N21 / 100 *N20</f>
        <v>64942.5766</v>
      </c>
      <c r="O22" s="16">
        <f t="shared" ref="O22" si="12">O21 / 100 *O20</f>
        <v>73522.027800000011</v>
      </c>
      <c r="P22" s="48"/>
      <c r="Q22" s="48"/>
    </row>
    <row r="23" spans="1:18">
      <c r="A23" s="8" t="s">
        <v>33</v>
      </c>
      <c r="B23" s="6">
        <f>B22/$U$2</f>
        <v>7.9766839987827147</v>
      </c>
      <c r="C23" s="6">
        <f t="shared" ref="C23:J23" si="13">C22/$U$2</f>
        <v>8.180197784540475</v>
      </c>
      <c r="D23" s="6">
        <f t="shared" si="13"/>
        <v>4.4308121850273894</v>
      </c>
      <c r="E23" s="6">
        <f t="shared" si="13"/>
        <v>4.2243444217894099</v>
      </c>
      <c r="F23" s="6">
        <f t="shared" si="13"/>
        <v>4.005593079732197</v>
      </c>
      <c r="G23" s="6">
        <f t="shared" si="13"/>
        <v>3.5753037735849058</v>
      </c>
      <c r="H23" s="6">
        <f t="shared" si="13"/>
        <v>3.3246676962872792</v>
      </c>
      <c r="I23" s="6">
        <f t="shared" si="13"/>
        <v>3.0126974863055387</v>
      </c>
      <c r="J23" s="6">
        <f t="shared" si="13"/>
        <v>2.5624619598295801</v>
      </c>
      <c r="K23" s="6">
        <f>K22/$U$2</f>
        <v>3.0934231740718201</v>
      </c>
      <c r="L23" s="6">
        <f>L22/$U$2</f>
        <v>2.6513421302495437</v>
      </c>
      <c r="M23" s="6">
        <f>M22/$U$2</f>
        <v>2.1305787096774194</v>
      </c>
      <c r="N23" s="6">
        <f>N22/$U$2</f>
        <v>1.9763413451004261</v>
      </c>
      <c r="O23" s="6">
        <f>O22/$U$2</f>
        <v>2.2374323737066346</v>
      </c>
      <c r="P23" s="12"/>
      <c r="Q23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8"/>
  <sheetViews>
    <sheetView rightToLeft="1" workbookViewId="0">
      <selection activeCell="I17" sqref="I17"/>
    </sheetView>
  </sheetViews>
  <sheetFormatPr defaultRowHeight="14.25"/>
  <cols>
    <col min="1" max="1" width="14.5" bestFit="1" customWidth="1"/>
    <col min="21" max="21" width="10.5" bestFit="1" customWidth="1"/>
  </cols>
  <sheetData>
    <row r="1" spans="1:21">
      <c r="A1" s="6"/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46" t="s">
        <v>48</v>
      </c>
      <c r="M1" s="46" t="s">
        <v>49</v>
      </c>
      <c r="N1" s="46" t="s">
        <v>51</v>
      </c>
      <c r="O1" s="46" t="s">
        <v>50</v>
      </c>
      <c r="P1" s="18" t="s">
        <v>33</v>
      </c>
      <c r="Q1" s="18" t="s">
        <v>39</v>
      </c>
      <c r="R1" s="18" t="s">
        <v>44</v>
      </c>
      <c r="S1" t="s">
        <v>42</v>
      </c>
      <c r="T1" s="41" t="s">
        <v>45</v>
      </c>
      <c r="U1" s="39" t="s">
        <v>46</v>
      </c>
    </row>
    <row r="2" spans="1:21" ht="15.75" thickBot="1">
      <c r="A2" s="7" t="s">
        <v>24</v>
      </c>
      <c r="B2" s="11">
        <v>24.24</v>
      </c>
      <c r="C2" s="11">
        <v>18.190000000000001</v>
      </c>
      <c r="D2" s="11">
        <v>20.74</v>
      </c>
      <c r="E2" s="11">
        <v>30.04</v>
      </c>
      <c r="F2" s="11">
        <v>28.14</v>
      </c>
      <c r="G2" s="11">
        <v>31.49</v>
      </c>
      <c r="H2" s="11">
        <v>33.54</v>
      </c>
      <c r="I2" s="11">
        <v>37.69</v>
      </c>
      <c r="J2" s="11">
        <v>4.57</v>
      </c>
      <c r="K2" s="11">
        <v>31.19</v>
      </c>
      <c r="L2" s="11">
        <v>22.96</v>
      </c>
      <c r="M2" s="11">
        <v>39.880000000000003</v>
      </c>
      <c r="N2" s="11">
        <v>33.36</v>
      </c>
      <c r="O2" s="11">
        <v>27.18</v>
      </c>
      <c r="P2" s="11">
        <v>30</v>
      </c>
      <c r="Q2" s="11">
        <v>22</v>
      </c>
      <c r="R2">
        <f>P2-Q2</f>
        <v>8</v>
      </c>
      <c r="S2" s="11">
        <v>33510</v>
      </c>
      <c r="T2" s="42">
        <f>P2+P6+P7+P8+P9+P10+P11</f>
        <v>67</v>
      </c>
      <c r="U2" s="40">
        <f>P3+P4+P5</f>
        <v>40</v>
      </c>
    </row>
    <row r="3" spans="1:21" ht="15">
      <c r="A3" s="7" t="s">
        <v>25</v>
      </c>
      <c r="B3" s="11">
        <v>4.21</v>
      </c>
      <c r="C3" s="11">
        <v>11.57</v>
      </c>
      <c r="D3" s="11">
        <v>11.25</v>
      </c>
      <c r="E3" s="11">
        <v>14.48</v>
      </c>
      <c r="F3" s="11">
        <v>11.78</v>
      </c>
      <c r="G3" s="11">
        <v>7.81</v>
      </c>
      <c r="H3" s="11">
        <v>10.46</v>
      </c>
      <c r="I3" s="11">
        <v>7.58</v>
      </c>
      <c r="J3" s="11">
        <v>0.65</v>
      </c>
      <c r="K3" s="11">
        <v>12.5</v>
      </c>
      <c r="L3" s="11">
        <v>14.28</v>
      </c>
      <c r="M3" s="11">
        <v>6.6</v>
      </c>
      <c r="N3" s="11">
        <v>9.3000000000000007</v>
      </c>
      <c r="O3" s="11">
        <v>11.77</v>
      </c>
      <c r="P3" s="11">
        <v>11</v>
      </c>
      <c r="Q3" s="11">
        <v>13</v>
      </c>
      <c r="R3">
        <f t="shared" ref="R3:R11" si="0">P3-Q3</f>
        <v>-2</v>
      </c>
      <c r="T3">
        <f>Q2+Q6+Q7+Q8+Q9+Q10+Q11</f>
        <v>65</v>
      </c>
      <c r="U3">
        <f>Q3+Q4+Q5</f>
        <v>44</v>
      </c>
    </row>
    <row r="4" spans="1:21" ht="15">
      <c r="A4" s="7" t="s">
        <v>26</v>
      </c>
      <c r="B4" s="11">
        <v>9.67</v>
      </c>
      <c r="C4" s="11">
        <v>34.270000000000003</v>
      </c>
      <c r="D4" s="11">
        <v>25.28</v>
      </c>
      <c r="E4" s="11">
        <v>22.85</v>
      </c>
      <c r="F4" s="11">
        <v>17.77</v>
      </c>
      <c r="G4" s="11">
        <v>8.56</v>
      </c>
      <c r="H4" s="11">
        <v>13.82</v>
      </c>
      <c r="I4" s="11">
        <v>12.24</v>
      </c>
      <c r="J4" s="11">
        <v>1.28</v>
      </c>
      <c r="K4" s="11">
        <v>20.12</v>
      </c>
      <c r="L4" s="11">
        <v>31.15</v>
      </c>
      <c r="M4" s="11">
        <v>9.74</v>
      </c>
      <c r="N4" s="11">
        <v>14.58</v>
      </c>
      <c r="O4" s="11">
        <v>20.64</v>
      </c>
      <c r="P4" s="11">
        <v>24</v>
      </c>
      <c r="Q4" s="11">
        <v>26</v>
      </c>
      <c r="R4">
        <f t="shared" si="0"/>
        <v>-2</v>
      </c>
    </row>
    <row r="5" spans="1:21" ht="15">
      <c r="A5" s="7" t="s">
        <v>27</v>
      </c>
      <c r="B5" s="11">
        <v>3.98</v>
      </c>
      <c r="C5" s="11">
        <v>13.03</v>
      </c>
      <c r="D5" s="11">
        <v>4.54</v>
      </c>
      <c r="E5" s="11">
        <v>2.13</v>
      </c>
      <c r="F5" s="11">
        <v>2</v>
      </c>
      <c r="G5" s="11">
        <v>0.75</v>
      </c>
      <c r="H5" s="11">
        <v>1.46</v>
      </c>
      <c r="I5" s="11">
        <v>1.4</v>
      </c>
      <c r="J5" s="11">
        <v>0.2</v>
      </c>
      <c r="K5" s="11">
        <v>2.13</v>
      </c>
      <c r="L5" s="11">
        <v>6.15</v>
      </c>
      <c r="M5" s="11">
        <v>0.88</v>
      </c>
      <c r="N5" s="11">
        <v>1.42</v>
      </c>
      <c r="O5" s="11">
        <v>3.76</v>
      </c>
      <c r="P5" s="19">
        <v>5</v>
      </c>
      <c r="Q5" s="19">
        <v>5</v>
      </c>
      <c r="R5">
        <f t="shared" si="0"/>
        <v>0</v>
      </c>
    </row>
    <row r="6" spans="1:21" ht="15">
      <c r="A6" s="7" t="s">
        <v>38</v>
      </c>
      <c r="B6" s="11">
        <v>7.18</v>
      </c>
      <c r="C6" s="11">
        <v>1.1100000000000001</v>
      </c>
      <c r="D6" s="11">
        <v>1.1000000000000001</v>
      </c>
      <c r="E6" s="11">
        <v>1.64</v>
      </c>
      <c r="F6" s="11">
        <v>2.59</v>
      </c>
      <c r="G6" s="11">
        <v>3.69</v>
      </c>
      <c r="H6" s="11">
        <v>3.01</v>
      </c>
      <c r="I6" s="11">
        <v>4.01</v>
      </c>
      <c r="J6" s="11">
        <v>5.5</v>
      </c>
      <c r="K6" s="11">
        <v>1.8</v>
      </c>
      <c r="L6" s="11">
        <v>1.42</v>
      </c>
      <c r="M6" s="11">
        <v>4.5199999999999996</v>
      </c>
      <c r="N6" s="11">
        <v>2.42</v>
      </c>
      <c r="O6" s="11">
        <v>4.4000000000000004</v>
      </c>
      <c r="P6" s="19">
        <v>0</v>
      </c>
      <c r="Q6" s="19">
        <v>5</v>
      </c>
      <c r="R6">
        <f t="shared" si="0"/>
        <v>-5</v>
      </c>
    </row>
    <row r="7" spans="1:21" ht="15">
      <c r="A7" s="7" t="s">
        <v>37</v>
      </c>
      <c r="B7" s="11">
        <v>8.33</v>
      </c>
      <c r="C7" s="11">
        <v>3.36</v>
      </c>
      <c r="D7" s="11">
        <v>5.37</v>
      </c>
      <c r="E7" s="11">
        <v>5.25</v>
      </c>
      <c r="F7" s="11">
        <v>10.71</v>
      </c>
      <c r="G7" s="11">
        <v>4.8499999999999996</v>
      </c>
      <c r="H7" s="11">
        <v>6.5</v>
      </c>
      <c r="I7" s="11">
        <v>6.98</v>
      </c>
      <c r="J7" s="11">
        <v>2.35</v>
      </c>
      <c r="K7" s="11">
        <v>4.8600000000000003</v>
      </c>
      <c r="L7" s="11">
        <v>6.03</v>
      </c>
      <c r="M7" s="11">
        <v>5.74</v>
      </c>
      <c r="N7" s="11">
        <v>5.15</v>
      </c>
      <c r="O7" s="11">
        <v>8.35</v>
      </c>
      <c r="P7" s="19">
        <v>8</v>
      </c>
      <c r="Q7" s="11">
        <v>11</v>
      </c>
      <c r="R7">
        <f t="shared" si="0"/>
        <v>-3</v>
      </c>
    </row>
    <row r="8" spans="1:21" ht="15">
      <c r="A8" s="7" t="s">
        <v>28</v>
      </c>
      <c r="B8" s="11">
        <v>2.36</v>
      </c>
      <c r="C8" s="11">
        <v>2.08</v>
      </c>
      <c r="D8" s="11">
        <v>8.0299999999999994</v>
      </c>
      <c r="E8" s="11">
        <v>6.88</v>
      </c>
      <c r="F8" s="11">
        <v>6.72</v>
      </c>
      <c r="G8" s="11">
        <v>13.36</v>
      </c>
      <c r="H8" s="11">
        <v>7.99</v>
      </c>
      <c r="I8" s="11">
        <v>12.06</v>
      </c>
      <c r="J8" s="11">
        <v>0.68</v>
      </c>
      <c r="K8" s="11">
        <v>5.49</v>
      </c>
      <c r="L8" s="11">
        <v>2.5499999999999998</v>
      </c>
      <c r="M8" s="11">
        <v>15.05</v>
      </c>
      <c r="N8" s="11">
        <v>12.88</v>
      </c>
      <c r="O8" s="11">
        <v>5.26</v>
      </c>
      <c r="P8" s="19">
        <v>6</v>
      </c>
      <c r="Q8" s="11">
        <v>4</v>
      </c>
      <c r="R8">
        <f t="shared" si="0"/>
        <v>2</v>
      </c>
    </row>
    <row r="9" spans="1:21" ht="15">
      <c r="A9" s="7" t="s">
        <v>29</v>
      </c>
      <c r="B9" s="11">
        <v>11.98</v>
      </c>
      <c r="C9" s="11">
        <v>3.9</v>
      </c>
      <c r="D9" s="11">
        <v>2.23</v>
      </c>
      <c r="E9" s="11">
        <v>2.97</v>
      </c>
      <c r="F9" s="11">
        <v>5.58</v>
      </c>
      <c r="G9" s="11">
        <v>10.53</v>
      </c>
      <c r="H9" s="11">
        <v>7.89</v>
      </c>
      <c r="I9" s="11">
        <v>6.36</v>
      </c>
      <c r="J9" s="11">
        <v>23.97</v>
      </c>
      <c r="K9" s="11">
        <v>7.88</v>
      </c>
      <c r="L9" s="11">
        <v>3.13</v>
      </c>
      <c r="M9" s="11">
        <v>6.56</v>
      </c>
      <c r="N9" s="11">
        <v>6.88</v>
      </c>
      <c r="O9" s="11">
        <v>4.8</v>
      </c>
      <c r="P9" s="19">
        <v>7</v>
      </c>
      <c r="Q9" s="19">
        <v>7</v>
      </c>
      <c r="R9">
        <f t="shared" si="0"/>
        <v>0</v>
      </c>
    </row>
    <row r="10" spans="1:21" ht="15">
      <c r="A10" s="7" t="s">
        <v>30</v>
      </c>
      <c r="B10" s="11">
        <v>21.13</v>
      </c>
      <c r="C10" s="11">
        <v>1.01</v>
      </c>
      <c r="D10" s="11">
        <v>3.27</v>
      </c>
      <c r="E10" s="11">
        <v>0.67</v>
      </c>
      <c r="F10" s="11">
        <v>3.87</v>
      </c>
      <c r="G10" s="11">
        <v>9.83</v>
      </c>
      <c r="H10" s="11">
        <v>2.77</v>
      </c>
      <c r="I10" s="11">
        <v>0.7</v>
      </c>
      <c r="J10" s="11">
        <v>59.35</v>
      </c>
      <c r="K10" s="11">
        <v>0.62</v>
      </c>
      <c r="L10" s="11">
        <v>0.98</v>
      </c>
      <c r="M10" s="11">
        <v>1</v>
      </c>
      <c r="N10" s="11">
        <v>1.03</v>
      </c>
      <c r="O10" s="11">
        <v>3.58</v>
      </c>
      <c r="P10" s="19">
        <v>6</v>
      </c>
      <c r="Q10" s="19">
        <v>6</v>
      </c>
      <c r="R10">
        <f t="shared" si="0"/>
        <v>0</v>
      </c>
    </row>
    <row r="11" spans="1:21" ht="15">
      <c r="A11" s="7" t="s">
        <v>36</v>
      </c>
      <c r="B11" s="11">
        <v>4.68</v>
      </c>
      <c r="C11" s="11">
        <v>6.88</v>
      </c>
      <c r="D11" s="11">
        <v>8.49</v>
      </c>
      <c r="E11" s="11">
        <v>11.45</v>
      </c>
      <c r="F11" s="11">
        <v>9.52</v>
      </c>
      <c r="G11" s="11">
        <v>7.61</v>
      </c>
      <c r="H11" s="11">
        <v>11.18</v>
      </c>
      <c r="I11" s="11">
        <v>8.8000000000000007</v>
      </c>
      <c r="J11" s="11">
        <v>1.1499999999999999</v>
      </c>
      <c r="K11" s="11">
        <v>11.98</v>
      </c>
      <c r="L11" s="11">
        <v>9.74</v>
      </c>
      <c r="M11" s="11">
        <v>8.3800000000000008</v>
      </c>
      <c r="N11" s="11">
        <v>11.23</v>
      </c>
      <c r="O11" s="11">
        <v>8.7799999999999994</v>
      </c>
      <c r="P11" s="19">
        <v>10</v>
      </c>
      <c r="Q11" s="19">
        <v>10</v>
      </c>
      <c r="R11">
        <f t="shared" si="0"/>
        <v>0</v>
      </c>
    </row>
    <row r="12" spans="1:21" ht="15">
      <c r="A12" s="7" t="s">
        <v>44</v>
      </c>
      <c r="B12" s="25">
        <f>B2-B4</f>
        <v>14.569999999999999</v>
      </c>
      <c r="C12" s="24">
        <f t="shared" ref="C12:O12" si="1">C2-C4</f>
        <v>-16.080000000000002</v>
      </c>
      <c r="D12" s="24">
        <f t="shared" si="1"/>
        <v>-4.5400000000000027</v>
      </c>
      <c r="E12" s="25">
        <f t="shared" si="1"/>
        <v>7.1899999999999977</v>
      </c>
      <c r="F12" s="25">
        <f t="shared" si="1"/>
        <v>10.370000000000001</v>
      </c>
      <c r="G12" s="25">
        <f t="shared" si="1"/>
        <v>22.93</v>
      </c>
      <c r="H12" s="25">
        <f t="shared" si="1"/>
        <v>19.72</v>
      </c>
      <c r="I12" s="25">
        <f t="shared" si="1"/>
        <v>25.449999999999996</v>
      </c>
      <c r="J12" s="25">
        <f t="shared" si="1"/>
        <v>3.29</v>
      </c>
      <c r="K12" s="25">
        <f t="shared" si="1"/>
        <v>11.07</v>
      </c>
      <c r="L12" s="24">
        <f t="shared" si="1"/>
        <v>-8.1899999999999977</v>
      </c>
      <c r="M12" s="25">
        <f t="shared" si="1"/>
        <v>30.14</v>
      </c>
      <c r="N12" s="25">
        <f t="shared" si="1"/>
        <v>18.78</v>
      </c>
      <c r="O12" s="25">
        <f t="shared" si="1"/>
        <v>6.5399999999999991</v>
      </c>
      <c r="P12" s="11"/>
    </row>
    <row r="13" spans="1:21" ht="15">
      <c r="A13" s="7" t="s">
        <v>54</v>
      </c>
      <c r="B13" s="49">
        <f>B3+B4</f>
        <v>13.879999999999999</v>
      </c>
      <c r="C13" s="49">
        <f t="shared" ref="C13:N13" si="2">C3+C4</f>
        <v>45.84</v>
      </c>
      <c r="D13" s="49">
        <f t="shared" si="2"/>
        <v>36.53</v>
      </c>
      <c r="E13" s="49">
        <f t="shared" si="2"/>
        <v>37.33</v>
      </c>
      <c r="F13" s="49">
        <f t="shared" si="2"/>
        <v>29.549999999999997</v>
      </c>
      <c r="G13" s="49">
        <f t="shared" si="2"/>
        <v>16.37</v>
      </c>
      <c r="H13" s="49">
        <f t="shared" si="2"/>
        <v>24.28</v>
      </c>
      <c r="I13" s="49">
        <f t="shared" si="2"/>
        <v>19.82</v>
      </c>
      <c r="J13" s="49">
        <f t="shared" si="2"/>
        <v>1.9300000000000002</v>
      </c>
      <c r="K13" s="49">
        <f t="shared" si="2"/>
        <v>32.620000000000005</v>
      </c>
      <c r="L13" s="49">
        <f t="shared" si="2"/>
        <v>45.43</v>
      </c>
      <c r="M13" s="49">
        <f t="shared" si="2"/>
        <v>16.34</v>
      </c>
      <c r="N13" s="49">
        <f t="shared" si="2"/>
        <v>23.880000000000003</v>
      </c>
      <c r="O13" s="49">
        <f>O3+O4</f>
        <v>32.409999999999997</v>
      </c>
      <c r="P13" s="11"/>
    </row>
    <row r="14" spans="1:21" ht="15">
      <c r="A14" s="7" t="s">
        <v>55</v>
      </c>
      <c r="B14" s="49">
        <f>B2+B11</f>
        <v>28.919999999999998</v>
      </c>
      <c r="C14" s="49">
        <f t="shared" ref="C14:O14" si="3">C2+C11</f>
        <v>25.07</v>
      </c>
      <c r="D14" s="49">
        <f t="shared" si="3"/>
        <v>29.229999999999997</v>
      </c>
      <c r="E14" s="49">
        <f t="shared" si="3"/>
        <v>41.489999999999995</v>
      </c>
      <c r="F14" s="49">
        <f t="shared" si="3"/>
        <v>37.659999999999997</v>
      </c>
      <c r="G14" s="49">
        <f t="shared" si="3"/>
        <v>39.1</v>
      </c>
      <c r="H14" s="49">
        <f>H2+H11</f>
        <v>44.72</v>
      </c>
      <c r="I14" s="49">
        <f t="shared" si="3"/>
        <v>46.489999999999995</v>
      </c>
      <c r="J14" s="49">
        <f t="shared" si="3"/>
        <v>5.7200000000000006</v>
      </c>
      <c r="K14" s="49">
        <f t="shared" si="3"/>
        <v>43.17</v>
      </c>
      <c r="L14" s="49">
        <f t="shared" si="3"/>
        <v>32.700000000000003</v>
      </c>
      <c r="M14" s="49">
        <f>M2+M11</f>
        <v>48.260000000000005</v>
      </c>
      <c r="N14" s="49">
        <f t="shared" si="3"/>
        <v>44.59</v>
      </c>
      <c r="O14" s="49">
        <f t="shared" si="3"/>
        <v>35.96</v>
      </c>
      <c r="P14" s="11"/>
    </row>
    <row r="15" spans="1:21">
      <c r="A15" s="8" t="s">
        <v>31</v>
      </c>
      <c r="B15" s="9">
        <v>385888</v>
      </c>
      <c r="C15" s="9">
        <v>403338</v>
      </c>
      <c r="D15" s="9">
        <v>243274</v>
      </c>
      <c r="E15" s="9">
        <v>195958</v>
      </c>
      <c r="F15" s="9">
        <v>177367</v>
      </c>
      <c r="G15" s="9">
        <v>170193</v>
      </c>
      <c r="H15" s="9">
        <v>168914</v>
      </c>
      <c r="I15" s="9">
        <v>156696</v>
      </c>
      <c r="J15" s="9">
        <v>101291</v>
      </c>
      <c r="K15" s="9">
        <v>154550</v>
      </c>
      <c r="L15" s="9">
        <v>123618</v>
      </c>
      <c r="M15" s="9">
        <v>102360</v>
      </c>
      <c r="N15" s="9">
        <v>124035</v>
      </c>
      <c r="O15" s="9">
        <v>98300</v>
      </c>
      <c r="P15" s="9">
        <v>5881696</v>
      </c>
    </row>
    <row r="16" spans="1:21">
      <c r="A16" s="10" t="s">
        <v>32</v>
      </c>
      <c r="B16" s="13">
        <v>67.09</v>
      </c>
      <c r="C16" s="13">
        <v>65.260000000000005</v>
      </c>
      <c r="D16" s="13">
        <v>62.2</v>
      </c>
      <c r="E16" s="13">
        <v>70.930000000000007</v>
      </c>
      <c r="F16" s="13">
        <v>70.83</v>
      </c>
      <c r="G16" s="13">
        <v>67.66</v>
      </c>
      <c r="H16" s="13">
        <v>63.19</v>
      </c>
      <c r="I16" s="13">
        <v>62.86</v>
      </c>
      <c r="J16" s="13">
        <v>80.03</v>
      </c>
      <c r="K16" s="13">
        <v>66.739999999999995</v>
      </c>
      <c r="L16" s="13">
        <v>69.349999999999994</v>
      </c>
      <c r="M16" s="13">
        <v>63.76</v>
      </c>
      <c r="N16" s="13">
        <v>55.8</v>
      </c>
      <c r="O16" s="13">
        <v>71.2</v>
      </c>
      <c r="P16" s="13">
        <v>72.34</v>
      </c>
    </row>
    <row r="17" spans="1:16">
      <c r="A17" s="10" t="s">
        <v>43</v>
      </c>
      <c r="B17" s="13">
        <f>B16 / 100 *B15</f>
        <v>258892.25920000003</v>
      </c>
      <c r="C17" s="13">
        <f t="shared" ref="C17:G17" si="4">C16 / 100 *C15</f>
        <v>263218.37880000001</v>
      </c>
      <c r="D17" s="13">
        <f t="shared" si="4"/>
        <v>151316.42799999999</v>
      </c>
      <c r="E17" s="13">
        <f t="shared" si="4"/>
        <v>138993.00940000001</v>
      </c>
      <c r="F17" s="13">
        <f t="shared" si="4"/>
        <v>125629.04609999999</v>
      </c>
      <c r="G17" s="13">
        <f t="shared" si="4"/>
        <v>115152.58379999999</v>
      </c>
      <c r="H17" s="13">
        <f>H16 / 100 *H15</f>
        <v>106736.75660000001</v>
      </c>
      <c r="I17" s="13">
        <f t="shared" ref="I17" si="5">I16 / 100 *I15</f>
        <v>98499.10560000001</v>
      </c>
      <c r="J17" s="13">
        <f t="shared" ref="J17" si="6">J16 / 100 *J15</f>
        <v>81063.187300000005</v>
      </c>
      <c r="K17" s="13">
        <f t="shared" ref="K17" si="7">K16 / 100 *K15</f>
        <v>103146.67</v>
      </c>
      <c r="L17" s="13">
        <f t="shared" ref="L17" si="8">L16 / 100 *L15</f>
        <v>85729.082999999984</v>
      </c>
      <c r="M17" s="13">
        <f t="shared" ref="M17" si="9">M16 / 100 *M15</f>
        <v>65264.735999999997</v>
      </c>
      <c r="N17" s="13">
        <f t="shared" ref="N17" si="10">N16 / 100 *N15</f>
        <v>69211.53</v>
      </c>
      <c r="O17" s="13">
        <f t="shared" ref="O17" si="11">O16 / 100 *O15</f>
        <v>69989.600000000006</v>
      </c>
      <c r="P17" s="13"/>
    </row>
    <row r="18" spans="1:16" ht="15">
      <c r="A18" s="8" t="s">
        <v>33</v>
      </c>
      <c r="B18" s="6">
        <f>B17/$S$2</f>
        <v>7.7258209250969871</v>
      </c>
      <c r="C18" s="6">
        <f t="shared" ref="C18:I18" si="12">C17/$S$2</f>
        <v>7.8549202864816472</v>
      </c>
      <c r="D18" s="6">
        <f t="shared" si="12"/>
        <v>4.5155603700387941</v>
      </c>
      <c r="E18" s="6">
        <f t="shared" si="12"/>
        <v>4.1478069054013726</v>
      </c>
      <c r="F18" s="6">
        <f t="shared" si="12"/>
        <v>3.7490016741271259</v>
      </c>
      <c r="G18" s="6">
        <f t="shared" si="12"/>
        <v>3.4363647806624886</v>
      </c>
      <c r="H18" s="6">
        <f t="shared" si="12"/>
        <v>3.1852210265592364</v>
      </c>
      <c r="I18" s="6">
        <f t="shared" si="12"/>
        <v>2.9393943777976728</v>
      </c>
      <c r="J18" s="6">
        <f>J17/$S$2</f>
        <v>2.4190745240226801</v>
      </c>
      <c r="K18" s="6">
        <f t="shared" ref="K18" si="13">K17/$S$2</f>
        <v>3.0780862429125633</v>
      </c>
      <c r="L18" s="6">
        <f t="shared" ref="L18" si="14">L17/$S$2</f>
        <v>2.5583134288272151</v>
      </c>
      <c r="M18" s="6">
        <f t="shared" ref="M18" si="15">M17/$S$2</f>
        <v>1.9476196956132497</v>
      </c>
      <c r="N18" s="6">
        <f t="shared" ref="N18" si="16">N17/$S$2</f>
        <v>2.0653992837958817</v>
      </c>
      <c r="O18" s="6">
        <f t="shared" ref="O18" si="17">O17/$S$2</f>
        <v>2.0886183228886903</v>
      </c>
      <c r="P18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rightToLeft="1" topLeftCell="D1" workbookViewId="0">
      <selection activeCell="N19" sqref="N19"/>
    </sheetView>
  </sheetViews>
  <sheetFormatPr defaultRowHeight="14.25"/>
  <cols>
    <col min="1" max="1" width="14.875" customWidth="1"/>
    <col min="21" max="21" width="10.5" bestFit="1" customWidth="1"/>
  </cols>
  <sheetData>
    <row r="1" spans="1:21">
      <c r="A1" s="6"/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46" t="s">
        <v>48</v>
      </c>
      <c r="M1" s="46" t="s">
        <v>49</v>
      </c>
      <c r="N1" s="46" t="s">
        <v>51</v>
      </c>
      <c r="O1" s="46" t="s">
        <v>50</v>
      </c>
      <c r="P1" s="20" t="s">
        <v>33</v>
      </c>
      <c r="Q1" s="20" t="s">
        <v>39</v>
      </c>
      <c r="R1" s="36" t="s">
        <v>44</v>
      </c>
      <c r="S1" s="37" t="s">
        <v>42</v>
      </c>
      <c r="T1" s="41" t="s">
        <v>45</v>
      </c>
      <c r="U1" s="39" t="s">
        <v>46</v>
      </c>
    </row>
    <row r="2" spans="1:21" ht="15.75" thickBot="1">
      <c r="A2" s="7" t="s">
        <v>24</v>
      </c>
      <c r="B2" s="14">
        <v>21</v>
      </c>
      <c r="C2" s="14">
        <v>18</v>
      </c>
      <c r="D2" s="14">
        <v>26</v>
      </c>
      <c r="E2" s="14">
        <v>31</v>
      </c>
      <c r="F2" s="14">
        <v>29</v>
      </c>
      <c r="G2" s="14">
        <v>36</v>
      </c>
      <c r="H2" s="14">
        <v>34</v>
      </c>
      <c r="I2" s="14">
        <v>38</v>
      </c>
      <c r="J2" s="14">
        <v>4</v>
      </c>
      <c r="K2" s="14">
        <v>31</v>
      </c>
      <c r="L2" s="11">
        <v>23</v>
      </c>
      <c r="M2" s="11">
        <v>42</v>
      </c>
      <c r="N2" s="11">
        <v>37</v>
      </c>
      <c r="O2" s="11">
        <v>27</v>
      </c>
      <c r="P2" s="14">
        <v>31</v>
      </c>
      <c r="Q2" s="6">
        <v>34</v>
      </c>
      <c r="R2">
        <f>P2-Q2</f>
        <v>-3</v>
      </c>
      <c r="S2" s="38">
        <v>28628</v>
      </c>
      <c r="T2" s="42">
        <f>P2+P7+P8+P9+P10</f>
        <v>61</v>
      </c>
      <c r="U2" s="40">
        <f>P3+P4+P5+P6</f>
        <v>46</v>
      </c>
    </row>
    <row r="3" spans="1:21" ht="15">
      <c r="A3" s="7" t="s">
        <v>25</v>
      </c>
      <c r="B3" s="14">
        <v>7</v>
      </c>
      <c r="C3" s="14">
        <v>21</v>
      </c>
      <c r="D3" s="14">
        <v>18</v>
      </c>
      <c r="E3" s="14">
        <v>23</v>
      </c>
      <c r="F3" s="14">
        <v>18</v>
      </c>
      <c r="G3" s="14">
        <v>10</v>
      </c>
      <c r="H3" s="14">
        <v>16</v>
      </c>
      <c r="I3" s="14">
        <v>11</v>
      </c>
      <c r="J3" s="14">
        <v>1</v>
      </c>
      <c r="K3" s="14">
        <v>20</v>
      </c>
      <c r="L3" s="11">
        <v>23</v>
      </c>
      <c r="M3" s="11">
        <v>10</v>
      </c>
      <c r="N3" s="11">
        <v>15</v>
      </c>
      <c r="O3" s="11">
        <v>17</v>
      </c>
      <c r="P3" s="14">
        <v>19</v>
      </c>
      <c r="Q3" s="6">
        <v>11</v>
      </c>
      <c r="R3">
        <f t="shared" ref="R3:R10" si="0">P3-Q3</f>
        <v>8</v>
      </c>
      <c r="T3">
        <f>Q2+Q7+Q8+Q9+Q10</f>
        <v>67</v>
      </c>
      <c r="U3">
        <f>Q3+Q4+Q5+Q6</f>
        <v>41</v>
      </c>
    </row>
    <row r="4" spans="1:21" ht="15">
      <c r="A4" s="7" t="s">
        <v>26</v>
      </c>
      <c r="B4" s="14">
        <v>7</v>
      </c>
      <c r="C4" s="14">
        <v>17</v>
      </c>
      <c r="D4" s="14">
        <v>15</v>
      </c>
      <c r="E4" s="14">
        <v>14</v>
      </c>
      <c r="F4" s="14">
        <v>11</v>
      </c>
      <c r="G4" s="14">
        <v>6</v>
      </c>
      <c r="H4" s="14">
        <v>9</v>
      </c>
      <c r="I4" s="14">
        <v>8</v>
      </c>
      <c r="J4" s="14">
        <v>1</v>
      </c>
      <c r="K4" s="14">
        <v>13</v>
      </c>
      <c r="L4" s="11">
        <v>17</v>
      </c>
      <c r="M4" s="11">
        <v>7</v>
      </c>
      <c r="N4" s="11">
        <v>10</v>
      </c>
      <c r="O4" s="11">
        <v>13</v>
      </c>
      <c r="P4" s="14">
        <v>15</v>
      </c>
      <c r="Q4" s="6">
        <v>17</v>
      </c>
      <c r="R4">
        <f t="shared" si="0"/>
        <v>-2</v>
      </c>
    </row>
    <row r="5" spans="1:21" ht="15">
      <c r="A5" s="7" t="s">
        <v>27</v>
      </c>
      <c r="B5" s="14">
        <v>4</v>
      </c>
      <c r="C5" s="14">
        <v>14</v>
      </c>
      <c r="D5" s="14">
        <v>5</v>
      </c>
      <c r="E5" s="14">
        <v>2</v>
      </c>
      <c r="F5" s="14">
        <v>2</v>
      </c>
      <c r="G5" s="14">
        <v>1</v>
      </c>
      <c r="H5" s="14">
        <v>2</v>
      </c>
      <c r="I5" s="14">
        <v>2</v>
      </c>
      <c r="J5" s="14">
        <v>0</v>
      </c>
      <c r="K5" s="14">
        <v>3</v>
      </c>
      <c r="L5" s="11">
        <v>7</v>
      </c>
      <c r="M5" s="11">
        <v>1</v>
      </c>
      <c r="N5" s="11">
        <v>2</v>
      </c>
      <c r="O5" s="11">
        <v>4</v>
      </c>
      <c r="P5" s="21">
        <v>6</v>
      </c>
      <c r="Q5" s="6">
        <v>6</v>
      </c>
      <c r="R5">
        <f t="shared" si="0"/>
        <v>0</v>
      </c>
    </row>
    <row r="6" spans="1:21" ht="15">
      <c r="A6" s="7" t="s">
        <v>41</v>
      </c>
      <c r="B6" s="14">
        <v>2</v>
      </c>
      <c r="C6" s="14">
        <v>7</v>
      </c>
      <c r="D6" s="14">
        <v>7</v>
      </c>
      <c r="E6" s="14">
        <v>7</v>
      </c>
      <c r="F6" s="14">
        <v>5</v>
      </c>
      <c r="G6" s="14">
        <v>4</v>
      </c>
      <c r="H6" s="14">
        <v>4</v>
      </c>
      <c r="I6" s="14">
        <v>5</v>
      </c>
      <c r="J6" s="14">
        <v>0</v>
      </c>
      <c r="K6" s="14">
        <v>6</v>
      </c>
      <c r="L6" s="11">
        <v>7</v>
      </c>
      <c r="M6" s="11">
        <v>4</v>
      </c>
      <c r="N6" s="11">
        <v>6</v>
      </c>
      <c r="O6" s="11">
        <v>6</v>
      </c>
      <c r="P6" s="21">
        <v>6</v>
      </c>
      <c r="Q6" s="6">
        <v>7</v>
      </c>
      <c r="R6">
        <f t="shared" si="0"/>
        <v>-1</v>
      </c>
    </row>
    <row r="7" spans="1:21" ht="15">
      <c r="A7" s="7" t="s">
        <v>40</v>
      </c>
      <c r="B7" s="14">
        <v>3</v>
      </c>
      <c r="C7" s="14">
        <v>1</v>
      </c>
      <c r="D7" s="14">
        <v>1</v>
      </c>
      <c r="E7" s="14">
        <v>1</v>
      </c>
      <c r="F7" s="14">
        <v>2</v>
      </c>
      <c r="G7" s="14">
        <v>1</v>
      </c>
      <c r="H7" s="14">
        <v>2</v>
      </c>
      <c r="I7" s="14">
        <v>2</v>
      </c>
      <c r="J7" s="14">
        <v>1</v>
      </c>
      <c r="K7" s="14">
        <v>1</v>
      </c>
      <c r="L7" s="11">
        <v>1</v>
      </c>
      <c r="M7" s="11">
        <v>2</v>
      </c>
      <c r="N7" s="11">
        <v>1</v>
      </c>
      <c r="O7" s="11">
        <v>3</v>
      </c>
      <c r="P7" s="21">
        <v>0</v>
      </c>
      <c r="Q7" s="6">
        <v>2</v>
      </c>
      <c r="R7">
        <f t="shared" si="0"/>
        <v>-2</v>
      </c>
    </row>
    <row r="8" spans="1:21" ht="15">
      <c r="A8" s="7" t="s">
        <v>37</v>
      </c>
      <c r="B8" s="14">
        <v>12</v>
      </c>
      <c r="C8" s="14">
        <v>4</v>
      </c>
      <c r="D8" s="14">
        <v>6</v>
      </c>
      <c r="E8" s="14">
        <v>7</v>
      </c>
      <c r="F8" s="14">
        <v>13</v>
      </c>
      <c r="G8" s="14">
        <v>7</v>
      </c>
      <c r="H8" s="14">
        <v>11</v>
      </c>
      <c r="I8" s="14">
        <v>12</v>
      </c>
      <c r="J8" s="14">
        <v>4</v>
      </c>
      <c r="K8" s="14">
        <v>6</v>
      </c>
      <c r="L8" s="11">
        <v>7</v>
      </c>
      <c r="M8" s="11">
        <v>9</v>
      </c>
      <c r="N8" s="11">
        <v>7</v>
      </c>
      <c r="O8" s="11">
        <v>11</v>
      </c>
      <c r="P8" s="21">
        <v>12</v>
      </c>
      <c r="Q8" s="6">
        <v>14</v>
      </c>
      <c r="R8">
        <f t="shared" si="0"/>
        <v>-2</v>
      </c>
    </row>
    <row r="9" spans="1:21" ht="15">
      <c r="A9" s="7" t="s">
        <v>29</v>
      </c>
      <c r="B9" s="14">
        <v>16</v>
      </c>
      <c r="C9" s="14">
        <v>6</v>
      </c>
      <c r="D9" s="14">
        <v>3</v>
      </c>
      <c r="E9" s="14">
        <v>5</v>
      </c>
      <c r="F9" s="14">
        <v>7</v>
      </c>
      <c r="G9" s="14">
        <v>17</v>
      </c>
      <c r="H9" s="14">
        <v>11</v>
      </c>
      <c r="I9" s="14">
        <v>13</v>
      </c>
      <c r="J9" s="14">
        <v>25</v>
      </c>
      <c r="K9" s="14">
        <v>11</v>
      </c>
      <c r="L9" s="11">
        <v>4</v>
      </c>
      <c r="M9" s="11">
        <v>14</v>
      </c>
      <c r="N9" s="11">
        <v>12</v>
      </c>
      <c r="O9" s="11">
        <v>8</v>
      </c>
      <c r="P9" s="21">
        <v>11</v>
      </c>
      <c r="Q9" s="6">
        <v>11</v>
      </c>
      <c r="R9">
        <f t="shared" si="0"/>
        <v>0</v>
      </c>
    </row>
    <row r="10" spans="1:21" ht="15">
      <c r="A10" s="7" t="s">
        <v>30</v>
      </c>
      <c r="B10" s="14">
        <v>22</v>
      </c>
      <c r="C10" s="14">
        <v>1</v>
      </c>
      <c r="D10" s="14">
        <v>3</v>
      </c>
      <c r="E10" s="14">
        <v>1</v>
      </c>
      <c r="F10" s="14">
        <v>4</v>
      </c>
      <c r="G10" s="14">
        <v>10</v>
      </c>
      <c r="H10" s="14">
        <v>2</v>
      </c>
      <c r="I10" s="14">
        <v>1</v>
      </c>
      <c r="J10" s="14">
        <v>60</v>
      </c>
      <c r="K10" s="14">
        <v>0</v>
      </c>
      <c r="L10" s="11">
        <v>1</v>
      </c>
      <c r="M10" s="11">
        <v>1</v>
      </c>
      <c r="N10" s="11">
        <v>1</v>
      </c>
      <c r="O10" s="11">
        <v>4</v>
      </c>
      <c r="P10" s="21">
        <v>7</v>
      </c>
      <c r="Q10" s="6">
        <v>6</v>
      </c>
      <c r="R10">
        <f t="shared" si="0"/>
        <v>1</v>
      </c>
    </row>
    <row r="11" spans="1:21" ht="15">
      <c r="A11" s="7" t="s">
        <v>44</v>
      </c>
      <c r="B11" s="22">
        <f>B2-B3</f>
        <v>14</v>
      </c>
      <c r="C11" s="23">
        <f t="shared" ref="C11:O11" si="1">C2-C3</f>
        <v>-3</v>
      </c>
      <c r="D11" s="22">
        <f t="shared" si="1"/>
        <v>8</v>
      </c>
      <c r="E11" s="22">
        <f t="shared" si="1"/>
        <v>8</v>
      </c>
      <c r="F11" s="22">
        <f t="shared" si="1"/>
        <v>11</v>
      </c>
      <c r="G11" s="22">
        <f t="shared" si="1"/>
        <v>26</v>
      </c>
      <c r="H11" s="22">
        <f t="shared" si="1"/>
        <v>18</v>
      </c>
      <c r="I11" s="22">
        <f>I2-I3</f>
        <v>27</v>
      </c>
      <c r="J11" s="22">
        <f t="shared" si="1"/>
        <v>3</v>
      </c>
      <c r="K11" s="22">
        <f t="shared" si="1"/>
        <v>11</v>
      </c>
      <c r="L11" s="22">
        <f t="shared" si="1"/>
        <v>0</v>
      </c>
      <c r="M11" s="22">
        <f t="shared" si="1"/>
        <v>32</v>
      </c>
      <c r="N11" s="22">
        <f t="shared" si="1"/>
        <v>22</v>
      </c>
      <c r="O11" s="22">
        <f t="shared" si="1"/>
        <v>10</v>
      </c>
      <c r="P11" s="22">
        <f>P2-P3</f>
        <v>12</v>
      </c>
      <c r="Q11" s="6"/>
    </row>
    <row r="12" spans="1:21">
      <c r="A12" s="8" t="s">
        <v>31</v>
      </c>
      <c r="B12" s="15">
        <v>373238</v>
      </c>
      <c r="C12" s="15">
        <v>394134</v>
      </c>
      <c r="D12" s="15">
        <v>240749</v>
      </c>
      <c r="E12" s="15">
        <v>191230</v>
      </c>
      <c r="F12" s="15">
        <v>168776</v>
      </c>
      <c r="G12" s="15">
        <v>166360</v>
      </c>
      <c r="H12" s="15">
        <v>160406</v>
      </c>
      <c r="I12" s="15">
        <v>153103</v>
      </c>
      <c r="J12" s="15">
        <v>96861</v>
      </c>
      <c r="K12" s="15">
        <v>153529</v>
      </c>
      <c r="L12" s="9">
        <v>122041</v>
      </c>
      <c r="M12" s="9">
        <v>97100</v>
      </c>
      <c r="N12" s="9">
        <v>124406</v>
      </c>
      <c r="O12" s="9">
        <v>93606</v>
      </c>
      <c r="P12" s="15">
        <v>5656705</v>
      </c>
      <c r="Q12" s="6"/>
    </row>
    <row r="13" spans="1:21">
      <c r="A13" s="8" t="s">
        <v>32</v>
      </c>
      <c r="B13" s="16">
        <v>65.12</v>
      </c>
      <c r="C13" s="16">
        <v>62.64</v>
      </c>
      <c r="D13" s="16">
        <v>58.6</v>
      </c>
      <c r="E13" s="16">
        <v>66.23</v>
      </c>
      <c r="F13" s="16">
        <v>66.540000000000006</v>
      </c>
      <c r="G13" s="16">
        <v>62.98</v>
      </c>
      <c r="H13" s="16">
        <v>58.48</v>
      </c>
      <c r="I13" s="16">
        <v>56.74</v>
      </c>
      <c r="J13" s="16">
        <v>77.930000000000007</v>
      </c>
      <c r="K13" s="16">
        <v>61.41</v>
      </c>
      <c r="L13" s="13">
        <v>66.260000000000005</v>
      </c>
      <c r="M13" s="13">
        <v>56.88</v>
      </c>
      <c r="N13" s="13">
        <v>52.27</v>
      </c>
      <c r="O13" s="13">
        <v>66.989999999999995</v>
      </c>
      <c r="P13" s="16">
        <v>67.77</v>
      </c>
      <c r="Q13" s="6"/>
    </row>
    <row r="14" spans="1:21">
      <c r="A14" s="8" t="s">
        <v>43</v>
      </c>
      <c r="B14" s="16">
        <f>B13 / 100 *B12</f>
        <v>243052.58559999999</v>
      </c>
      <c r="C14" s="16">
        <f t="shared" ref="C14:P14" si="2">C13 / 100 *C12</f>
        <v>246885.53759999998</v>
      </c>
      <c r="D14" s="16">
        <f t="shared" si="2"/>
        <v>141078.91399999999</v>
      </c>
      <c r="E14" s="16">
        <f t="shared" si="2"/>
        <v>126651.629</v>
      </c>
      <c r="F14" s="16">
        <f t="shared" si="2"/>
        <v>112303.55040000002</v>
      </c>
      <c r="G14" s="16">
        <f t="shared" si="2"/>
        <v>104773.52799999999</v>
      </c>
      <c r="H14" s="16">
        <f t="shared" si="2"/>
        <v>93805.428799999994</v>
      </c>
      <c r="I14" s="16">
        <f t="shared" si="2"/>
        <v>86870.642200000002</v>
      </c>
      <c r="J14" s="16">
        <f t="shared" si="2"/>
        <v>75483.777300000016</v>
      </c>
      <c r="K14" s="16">
        <f t="shared" si="2"/>
        <v>94282.158899999995</v>
      </c>
      <c r="L14" s="16">
        <f t="shared" ref="L14" si="3">L13 / 100 *L12</f>
        <v>80864.366600000008</v>
      </c>
      <c r="M14" s="16">
        <f t="shared" ref="M14" si="4">M13 / 100 *M12</f>
        <v>55230.479999999996</v>
      </c>
      <c r="N14" s="16">
        <f t="shared" ref="N14" si="5">N13 / 100 *N12</f>
        <v>65027.016200000005</v>
      </c>
      <c r="O14" s="16">
        <f t="shared" ref="O14" si="6">O13 / 100 *O12</f>
        <v>62706.659399999997</v>
      </c>
      <c r="P14" s="16">
        <f t="shared" si="2"/>
        <v>3833548.9784999997</v>
      </c>
      <c r="Q14" s="6"/>
    </row>
    <row r="15" spans="1:21">
      <c r="A15" s="8" t="s">
        <v>33</v>
      </c>
      <c r="B15" s="6">
        <f>B14/$S$2</f>
        <v>8.4900302361324567</v>
      </c>
      <c r="C15" s="6">
        <f t="shared" ref="C15:G15" si="7">C14/$S$2</f>
        <v>8.6239184574542396</v>
      </c>
      <c r="D15" s="6">
        <f t="shared" si="7"/>
        <v>4.9280045410088018</v>
      </c>
      <c r="E15" s="6">
        <f t="shared" si="7"/>
        <v>4.4240474011457316</v>
      </c>
      <c r="F15" s="6">
        <f t="shared" si="7"/>
        <v>3.9228570071258915</v>
      </c>
      <c r="G15" s="6">
        <f t="shared" si="7"/>
        <v>3.6598270224954588</v>
      </c>
      <c r="H15" s="6">
        <f t="shared" ref="H15" si="8">H14/$S$2</f>
        <v>3.2767021377672205</v>
      </c>
      <c r="I15" s="6">
        <f t="shared" ref="I15" si="9">I14/$S$2</f>
        <v>3.034464237809138</v>
      </c>
      <c r="J15" s="6">
        <f t="shared" ref="J15" si="10">J14/$S$2</f>
        <v>2.6367115166969408</v>
      </c>
      <c r="K15" s="6">
        <f t="shared" ref="K15" si="11">K14/$S$2</f>
        <v>3.2933547191560706</v>
      </c>
      <c r="L15" s="6">
        <f t="shared" ref="L15" si="12">L14/$S$2</f>
        <v>2.8246600041917009</v>
      </c>
      <c r="M15" s="6">
        <f t="shared" ref="M15" si="13">M14/$S$2</f>
        <v>1.9292468911555118</v>
      </c>
      <c r="N15" s="6">
        <f t="shared" ref="N15" si="14">N14/$S$2</f>
        <v>2.2714480997624706</v>
      </c>
      <c r="O15" s="6">
        <f t="shared" ref="O15" si="15">O14/$S$2</f>
        <v>2.1903960947324297</v>
      </c>
      <c r="P15" s="6"/>
      <c r="Q15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rightToLeft="1" tabSelected="1" workbookViewId="0">
      <selection activeCell="B24" sqref="B24"/>
    </sheetView>
  </sheetViews>
  <sheetFormatPr defaultRowHeight="14.25"/>
  <sheetData>
    <row r="1" spans="1:17">
      <c r="A1" s="65"/>
      <c r="B1" s="65" t="s">
        <v>14</v>
      </c>
      <c r="C1" s="65" t="s">
        <v>15</v>
      </c>
      <c r="D1" s="65" t="s">
        <v>16</v>
      </c>
      <c r="E1" s="65" t="s">
        <v>17</v>
      </c>
      <c r="F1" s="65" t="s">
        <v>18</v>
      </c>
      <c r="G1" s="65" t="s">
        <v>19</v>
      </c>
      <c r="H1" s="65" t="s">
        <v>20</v>
      </c>
      <c r="I1" s="65" t="s">
        <v>21</v>
      </c>
      <c r="J1" s="65" t="s">
        <v>22</v>
      </c>
      <c r="K1" s="65" t="s">
        <v>23</v>
      </c>
      <c r="L1" s="65" t="s">
        <v>48</v>
      </c>
      <c r="M1" s="65" t="s">
        <v>49</v>
      </c>
      <c r="N1" s="65" t="s">
        <v>51</v>
      </c>
      <c r="O1" s="65" t="s">
        <v>50</v>
      </c>
      <c r="P1" s="65" t="s">
        <v>62</v>
      </c>
    </row>
    <row r="2" spans="1:17">
      <c r="A2" s="12"/>
      <c r="B2" s="12" t="s">
        <v>24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7" ht="15">
      <c r="A3" s="6">
        <v>2019</v>
      </c>
      <c r="B3" s="14">
        <v>24.76</v>
      </c>
      <c r="C3" s="14">
        <v>19.28</v>
      </c>
      <c r="D3" s="14">
        <v>23.67</v>
      </c>
      <c r="E3" s="14">
        <v>34.58</v>
      </c>
      <c r="F3" s="14">
        <v>31.66</v>
      </c>
      <c r="G3" s="14">
        <v>33.94</v>
      </c>
      <c r="H3" s="14">
        <v>37.85</v>
      </c>
      <c r="I3" s="14">
        <v>43.01</v>
      </c>
      <c r="J3" s="14">
        <v>5.35</v>
      </c>
      <c r="K3" s="14">
        <v>37.51</v>
      </c>
      <c r="L3" s="14">
        <v>24.8</v>
      </c>
      <c r="M3" s="14">
        <v>42.61</v>
      </c>
      <c r="N3" s="14">
        <v>38.51</v>
      </c>
      <c r="O3" s="14">
        <v>28.91</v>
      </c>
      <c r="P3" s="15">
        <v>1140370</v>
      </c>
    </row>
    <row r="4" spans="1:17" ht="15">
      <c r="A4" s="6" t="s">
        <v>60</v>
      </c>
      <c r="B4" s="14">
        <v>23</v>
      </c>
      <c r="C4" s="14">
        <v>19.02</v>
      </c>
      <c r="D4" s="14">
        <v>23.35</v>
      </c>
      <c r="E4" s="14">
        <v>33.94</v>
      </c>
      <c r="F4" s="14">
        <v>30.37</v>
      </c>
      <c r="G4" s="14">
        <v>31.23</v>
      </c>
      <c r="H4" s="14">
        <v>35.97</v>
      </c>
      <c r="I4" s="14">
        <v>43.41</v>
      </c>
      <c r="J4" s="14">
        <v>4.8</v>
      </c>
      <c r="K4" s="14">
        <v>37.020000000000003</v>
      </c>
      <c r="L4" s="14">
        <v>24.66</v>
      </c>
      <c r="M4" s="14">
        <v>40.47</v>
      </c>
      <c r="N4" s="14">
        <v>37.68</v>
      </c>
      <c r="O4" s="14">
        <v>27.54</v>
      </c>
      <c r="P4" s="15">
        <v>1113617</v>
      </c>
    </row>
    <row r="5" spans="1:17">
      <c r="A5" s="6" t="s">
        <v>44</v>
      </c>
      <c r="B5" s="6">
        <f>B4-B3</f>
        <v>-1.7600000000000016</v>
      </c>
      <c r="C5" s="6">
        <f t="shared" ref="C5:P5" si="0">C4-C3</f>
        <v>-0.26000000000000156</v>
      </c>
      <c r="D5" s="6">
        <f t="shared" si="0"/>
        <v>-0.32000000000000028</v>
      </c>
      <c r="E5" s="6">
        <f t="shared" si="0"/>
        <v>-0.64000000000000057</v>
      </c>
      <c r="F5" s="6">
        <f t="shared" si="0"/>
        <v>-1.2899999999999991</v>
      </c>
      <c r="G5" s="6">
        <f t="shared" si="0"/>
        <v>-2.7099999999999973</v>
      </c>
      <c r="H5" s="6">
        <f t="shared" si="0"/>
        <v>-1.8800000000000026</v>
      </c>
      <c r="I5" s="6">
        <f t="shared" si="0"/>
        <v>0.39999999999999858</v>
      </c>
      <c r="J5" s="6">
        <f t="shared" si="0"/>
        <v>-0.54999999999999982</v>
      </c>
      <c r="K5" s="6">
        <f t="shared" si="0"/>
        <v>-0.48999999999999488</v>
      </c>
      <c r="L5" s="6">
        <f t="shared" si="0"/>
        <v>-0.14000000000000057</v>
      </c>
      <c r="M5" s="6">
        <f t="shared" si="0"/>
        <v>-2.1400000000000006</v>
      </c>
      <c r="N5" s="6">
        <f t="shared" si="0"/>
        <v>-0.82999999999999829</v>
      </c>
      <c r="O5" s="6">
        <f t="shared" si="0"/>
        <v>-1.370000000000001</v>
      </c>
      <c r="P5" s="6">
        <f t="shared" si="0"/>
        <v>-26753</v>
      </c>
    </row>
    <row r="6" spans="1:17">
      <c r="A6" s="6" t="s">
        <v>55</v>
      </c>
      <c r="B6" s="6">
        <v>26.76</v>
      </c>
      <c r="C6" s="6">
        <v>21.700000000000003</v>
      </c>
      <c r="D6" s="6">
        <v>28.73</v>
      </c>
      <c r="E6" s="6">
        <v>39.82</v>
      </c>
      <c r="F6" s="6">
        <v>35.89</v>
      </c>
      <c r="G6" s="6">
        <v>37.599999999999994</v>
      </c>
      <c r="H6" s="6">
        <v>43.14</v>
      </c>
      <c r="I6" s="6">
        <v>46.94</v>
      </c>
      <c r="J6" s="6">
        <v>5.83</v>
      </c>
      <c r="K6" s="6">
        <v>43.15</v>
      </c>
      <c r="L6" s="6">
        <v>29.080000000000002</v>
      </c>
      <c r="M6" s="6">
        <v>47.96</v>
      </c>
      <c r="N6" s="6">
        <v>43.71</v>
      </c>
      <c r="O6" s="6">
        <v>33.11</v>
      </c>
      <c r="P6" s="6">
        <v>1293126</v>
      </c>
      <c r="Q6" s="9"/>
    </row>
    <row r="7" spans="1:17">
      <c r="A7" s="20" t="s">
        <v>44</v>
      </c>
      <c r="B7" s="6">
        <f>B4-B6</f>
        <v>-3.7600000000000016</v>
      </c>
      <c r="C7" s="6">
        <f t="shared" ref="C7:P7" si="1">C4-C6</f>
        <v>-2.6800000000000033</v>
      </c>
      <c r="D7" s="6">
        <f t="shared" si="1"/>
        <v>-5.379999999999999</v>
      </c>
      <c r="E7" s="6">
        <f t="shared" si="1"/>
        <v>-5.8800000000000026</v>
      </c>
      <c r="F7" s="6">
        <f t="shared" si="1"/>
        <v>-5.52</v>
      </c>
      <c r="G7" s="6">
        <f t="shared" si="1"/>
        <v>-6.3699999999999939</v>
      </c>
      <c r="H7" s="6">
        <f t="shared" si="1"/>
        <v>-7.1700000000000017</v>
      </c>
      <c r="I7" s="6">
        <f t="shared" si="1"/>
        <v>-3.5300000000000011</v>
      </c>
      <c r="J7" s="6">
        <f t="shared" si="1"/>
        <v>-1.0300000000000002</v>
      </c>
      <c r="K7" s="6">
        <f t="shared" si="1"/>
        <v>-6.1299999999999955</v>
      </c>
      <c r="L7" s="6">
        <f t="shared" si="1"/>
        <v>-4.4200000000000017</v>
      </c>
      <c r="M7" s="6">
        <f t="shared" si="1"/>
        <v>-7.490000000000002</v>
      </c>
      <c r="N7" s="6">
        <f t="shared" si="1"/>
        <v>-6.0300000000000011</v>
      </c>
      <c r="O7" s="6">
        <f t="shared" si="1"/>
        <v>-5.57</v>
      </c>
      <c r="P7" s="6">
        <f t="shared" si="1"/>
        <v>-179509</v>
      </c>
    </row>
    <row r="9" spans="1:17">
      <c r="B9" t="s">
        <v>61</v>
      </c>
    </row>
    <row r="10" spans="1:17" ht="15">
      <c r="A10" s="6">
        <v>2019</v>
      </c>
      <c r="B10" s="14">
        <v>11.76</v>
      </c>
      <c r="C10" s="14">
        <v>45.69</v>
      </c>
      <c r="D10" s="14">
        <v>32.69</v>
      </c>
      <c r="E10" s="14">
        <v>35.270000000000003</v>
      </c>
      <c r="F10" s="14">
        <v>27.14</v>
      </c>
      <c r="G10" s="14">
        <v>16.45</v>
      </c>
      <c r="H10" s="14">
        <v>22.83</v>
      </c>
      <c r="I10" s="14">
        <v>17.489999999999998</v>
      </c>
      <c r="J10" s="14">
        <v>1.23</v>
      </c>
      <c r="K10" s="14">
        <v>28.98</v>
      </c>
      <c r="L10" s="14">
        <v>42.91</v>
      </c>
      <c r="M10" s="14">
        <v>15.81</v>
      </c>
      <c r="N10" s="14">
        <v>21.75</v>
      </c>
      <c r="O10" s="14">
        <v>30.62</v>
      </c>
      <c r="P10" s="15">
        <v>1125881</v>
      </c>
    </row>
    <row r="11" spans="1:17" ht="15">
      <c r="A11" s="6" t="s">
        <v>60</v>
      </c>
      <c r="B11" s="14">
        <v>11.75</v>
      </c>
      <c r="C11" s="14">
        <v>42.74</v>
      </c>
      <c r="D11" s="14">
        <v>32.9</v>
      </c>
      <c r="E11" s="14">
        <v>36.65</v>
      </c>
      <c r="F11" s="14">
        <v>27.95</v>
      </c>
      <c r="G11" s="14">
        <v>16.34</v>
      </c>
      <c r="H11" s="14">
        <v>24.17</v>
      </c>
      <c r="I11" s="14">
        <v>18.8</v>
      </c>
      <c r="J11" s="14">
        <v>1.35</v>
      </c>
      <c r="K11" s="14">
        <v>30.25</v>
      </c>
      <c r="L11" s="14">
        <v>42.93</v>
      </c>
      <c r="M11" s="14">
        <v>17.34</v>
      </c>
      <c r="N11" s="14">
        <v>22.36</v>
      </c>
      <c r="O11" s="14">
        <v>31.63</v>
      </c>
      <c r="P11" s="15">
        <v>1151214</v>
      </c>
    </row>
    <row r="12" spans="1:17">
      <c r="A12" s="6" t="s">
        <v>44</v>
      </c>
      <c r="B12" s="6">
        <f>B11-B10</f>
        <v>-9.9999999999997868E-3</v>
      </c>
      <c r="C12" s="6">
        <f t="shared" ref="C12:P12" si="2">C11-C10</f>
        <v>-2.9499999999999957</v>
      </c>
      <c r="D12" s="6">
        <f t="shared" si="2"/>
        <v>0.21000000000000085</v>
      </c>
      <c r="E12" s="6">
        <f t="shared" si="2"/>
        <v>1.3799999999999955</v>
      </c>
      <c r="F12" s="6">
        <f t="shared" si="2"/>
        <v>0.80999999999999872</v>
      </c>
      <c r="G12" s="6">
        <f t="shared" si="2"/>
        <v>-0.10999999999999943</v>
      </c>
      <c r="H12" s="6">
        <f t="shared" si="2"/>
        <v>1.3400000000000034</v>
      </c>
      <c r="I12" s="6">
        <f t="shared" si="2"/>
        <v>1.3100000000000023</v>
      </c>
      <c r="J12" s="6">
        <f t="shared" si="2"/>
        <v>0.12000000000000011</v>
      </c>
      <c r="K12" s="6">
        <f t="shared" si="2"/>
        <v>1.2699999999999996</v>
      </c>
      <c r="L12" s="6">
        <f t="shared" si="2"/>
        <v>2.0000000000003126E-2</v>
      </c>
      <c r="M12" s="6">
        <f t="shared" si="2"/>
        <v>1.5299999999999994</v>
      </c>
      <c r="N12" s="6">
        <f t="shared" si="2"/>
        <v>0.60999999999999943</v>
      </c>
      <c r="O12" s="6">
        <f t="shared" si="2"/>
        <v>1.009999999999998</v>
      </c>
      <c r="P12" s="6">
        <f t="shared" si="2"/>
        <v>25333</v>
      </c>
    </row>
    <row r="15" spans="1:17">
      <c r="B15" t="s">
        <v>32</v>
      </c>
    </row>
    <row r="16" spans="1:17">
      <c r="A16" s="6">
        <v>2019</v>
      </c>
      <c r="B16" s="16">
        <v>63.89</v>
      </c>
      <c r="C16" s="16">
        <v>63.04</v>
      </c>
      <c r="D16" s="16">
        <v>58.74</v>
      </c>
      <c r="E16" s="16">
        <v>67.73</v>
      </c>
      <c r="F16" s="16">
        <v>69.489999999999995</v>
      </c>
      <c r="G16" s="16">
        <v>66.14</v>
      </c>
      <c r="H16" s="16">
        <v>60.33</v>
      </c>
      <c r="I16" s="16">
        <v>61.34</v>
      </c>
      <c r="J16" s="16">
        <v>77.25</v>
      </c>
      <c r="K16" s="16">
        <v>64.37</v>
      </c>
      <c r="L16" s="16">
        <v>67.12</v>
      </c>
      <c r="M16" s="16">
        <v>62.28</v>
      </c>
      <c r="N16" s="16">
        <v>52.33</v>
      </c>
      <c r="O16" s="16">
        <v>69.42</v>
      </c>
    </row>
    <row r="17" spans="1:16">
      <c r="A17" s="6" t="s">
        <v>60</v>
      </c>
      <c r="B17" s="16">
        <v>63.37</v>
      </c>
      <c r="C17" s="16">
        <v>62.14</v>
      </c>
      <c r="D17" s="16">
        <v>58.29</v>
      </c>
      <c r="E17" s="16">
        <v>66.81</v>
      </c>
      <c r="F17" s="16">
        <v>68.849999999999994</v>
      </c>
      <c r="G17" s="67">
        <v>65.510000000000005</v>
      </c>
      <c r="H17" s="16">
        <v>59.23</v>
      </c>
      <c r="I17" s="16">
        <v>60.29</v>
      </c>
      <c r="J17" s="16">
        <v>77.27</v>
      </c>
      <c r="K17" s="16">
        <v>63.94</v>
      </c>
      <c r="L17" s="16">
        <v>66.31</v>
      </c>
      <c r="M17" s="16">
        <v>62.56</v>
      </c>
      <c r="N17" s="16">
        <v>52.01</v>
      </c>
      <c r="O17" s="16">
        <v>68.97</v>
      </c>
    </row>
    <row r="18" spans="1:16">
      <c r="A18" s="6" t="s">
        <v>44</v>
      </c>
      <c r="B18" s="6">
        <f>B17-B16</f>
        <v>-0.52000000000000313</v>
      </c>
      <c r="C18" s="6">
        <f t="shared" ref="C18:O18" si="3">C17-C16</f>
        <v>-0.89999999999999858</v>
      </c>
      <c r="D18" s="6">
        <f t="shared" si="3"/>
        <v>-0.45000000000000284</v>
      </c>
      <c r="E18" s="6">
        <f t="shared" si="3"/>
        <v>-0.92000000000000171</v>
      </c>
      <c r="F18" s="6">
        <f t="shared" si="3"/>
        <v>-0.64000000000000057</v>
      </c>
      <c r="G18" s="6">
        <f t="shared" si="3"/>
        <v>-0.62999999999999545</v>
      </c>
      <c r="H18" s="6">
        <f t="shared" si="3"/>
        <v>-1.1000000000000014</v>
      </c>
      <c r="I18" s="6">
        <f t="shared" si="3"/>
        <v>-1.0500000000000043</v>
      </c>
      <c r="J18" s="6">
        <f t="shared" si="3"/>
        <v>1.9999999999996021E-2</v>
      </c>
      <c r="K18" s="6">
        <f t="shared" si="3"/>
        <v>-0.43000000000000682</v>
      </c>
      <c r="L18" s="6">
        <f t="shared" si="3"/>
        <v>-0.81000000000000227</v>
      </c>
      <c r="M18" s="6">
        <f t="shared" si="3"/>
        <v>0.28000000000000114</v>
      </c>
      <c r="N18" s="6">
        <f t="shared" si="3"/>
        <v>-0.32000000000000028</v>
      </c>
      <c r="O18" s="6">
        <f t="shared" si="3"/>
        <v>-0.45000000000000284</v>
      </c>
    </row>
    <row r="21" spans="1:16">
      <c r="B21" t="s">
        <v>28</v>
      </c>
    </row>
    <row r="22" spans="1:16" ht="15">
      <c r="A22" s="6">
        <v>2019</v>
      </c>
      <c r="B22" s="14">
        <v>1.56</v>
      </c>
      <c r="C22" s="14">
        <v>1.38</v>
      </c>
      <c r="D22" s="14">
        <v>7.3</v>
      </c>
      <c r="E22" s="14">
        <v>5.67</v>
      </c>
      <c r="F22" s="14">
        <v>5.68</v>
      </c>
      <c r="G22" s="14">
        <v>12.38</v>
      </c>
      <c r="H22" s="14">
        <v>6.76</v>
      </c>
      <c r="I22" s="14">
        <v>9.5</v>
      </c>
      <c r="J22" s="14">
        <v>0.38</v>
      </c>
      <c r="K22" s="14">
        <v>4.26</v>
      </c>
      <c r="L22" s="14">
        <v>1.58</v>
      </c>
      <c r="M22" s="14">
        <v>13.13</v>
      </c>
      <c r="N22" s="14">
        <v>12.52</v>
      </c>
      <c r="O22" s="14">
        <v>4.07</v>
      </c>
      <c r="P22" s="15">
        <v>173004</v>
      </c>
    </row>
    <row r="23" spans="1:16" ht="15">
      <c r="A23" s="6" t="s">
        <v>60</v>
      </c>
      <c r="B23" s="14">
        <v>3.04</v>
      </c>
      <c r="C23" s="14">
        <v>4.4400000000000004</v>
      </c>
      <c r="D23" s="14">
        <v>11.92</v>
      </c>
      <c r="E23" s="14">
        <v>11.11</v>
      </c>
      <c r="F23" s="14">
        <v>10.34</v>
      </c>
      <c r="G23" s="14">
        <v>18.02</v>
      </c>
      <c r="H23" s="14">
        <v>10.87</v>
      </c>
      <c r="I23" s="14">
        <v>13.97</v>
      </c>
      <c r="J23" s="14">
        <v>0.66</v>
      </c>
      <c r="K23" s="14">
        <v>8.6300000000000008</v>
      </c>
      <c r="L23" s="14">
        <v>5.93</v>
      </c>
      <c r="M23" s="14">
        <v>18.350000000000001</v>
      </c>
      <c r="N23" s="14">
        <v>17.989999999999998</v>
      </c>
      <c r="O23" s="14">
        <v>8.4700000000000006</v>
      </c>
      <c r="P23" s="15">
        <v>310154</v>
      </c>
    </row>
    <row r="24" spans="1:16">
      <c r="A24" s="6" t="s">
        <v>44</v>
      </c>
      <c r="B24" s="6">
        <f>B23-B22</f>
        <v>1.48</v>
      </c>
      <c r="C24" s="6">
        <f t="shared" ref="C24:P24" si="4">C23-C22</f>
        <v>3.0600000000000005</v>
      </c>
      <c r="D24" s="6">
        <f t="shared" si="4"/>
        <v>4.62</v>
      </c>
      <c r="E24" s="6">
        <f t="shared" si="4"/>
        <v>5.4399999999999995</v>
      </c>
      <c r="F24" s="6">
        <f t="shared" si="4"/>
        <v>4.66</v>
      </c>
      <c r="G24" s="6">
        <f t="shared" si="4"/>
        <v>5.6399999999999988</v>
      </c>
      <c r="H24" s="6">
        <f t="shared" si="4"/>
        <v>4.1099999999999994</v>
      </c>
      <c r="I24" s="6">
        <f t="shared" si="4"/>
        <v>4.4700000000000006</v>
      </c>
      <c r="J24" s="6">
        <f t="shared" si="4"/>
        <v>0.28000000000000003</v>
      </c>
      <c r="K24" s="6">
        <f t="shared" si="4"/>
        <v>4.370000000000001</v>
      </c>
      <c r="L24" s="6">
        <f t="shared" si="4"/>
        <v>4.3499999999999996</v>
      </c>
      <c r="M24" s="6">
        <f t="shared" si="4"/>
        <v>5.2200000000000006</v>
      </c>
      <c r="N24" s="6">
        <f t="shared" si="4"/>
        <v>5.4699999999999989</v>
      </c>
      <c r="O24" s="6">
        <f t="shared" si="4"/>
        <v>4.4000000000000004</v>
      </c>
      <c r="P24" s="6">
        <f t="shared" si="4"/>
        <v>137150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Summary</vt:lpstr>
      <vt:lpstr>2019B</vt:lpstr>
      <vt:lpstr>2019</vt:lpstr>
      <vt:lpstr>2015</vt:lpstr>
      <vt:lpstr>2013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2019-02-24T20:10:10Z</dcterms:created>
  <dcterms:modified xsi:type="dcterms:W3CDTF">2020-02-22T07:31:50Z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eb900965-932e-4568-ab5d-41c7550555f0</vt:lpwstr>
  </property>
</Properties>
</file>