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mdhumair.kankudti\eSignet_Infosys\esignet\performance-test\"/>
    </mc:Choice>
  </mc:AlternateContent>
  <xr:revisionPtr revIDLastSave="0" documentId="13_ncr:1_{B5FF6C34-AE7E-4741-8E2D-9D2289098CFD}" xr6:coauthVersionLast="47" xr6:coauthVersionMax="47" xr10:uidLastSave="{00000000-0000-0000-0000-000000000000}"/>
  <bookViews>
    <workbookView xWindow="-108" yWindow="-108" windowWidth="23256" windowHeight="12456" xr2:uid="{00000000-000D-0000-FFFF-FFFF00000000}"/>
  </bookViews>
  <sheets>
    <sheet name="eSigent-MockIDA-Refined-100TPS" sheetId="4"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2" i="4" l="1"/>
  <c r="F32" i="4"/>
  <c r="G31" i="4"/>
  <c r="F31" i="4"/>
  <c r="B12" i="4"/>
  <c r="B13" i="4" s="1"/>
  <c r="B14" i="4" s="1"/>
  <c r="B18" i="4" s="1"/>
  <c r="C42" i="4" l="1"/>
  <c r="E28" i="4"/>
  <c r="E30" i="4"/>
  <c r="E29" i="4"/>
  <c r="G29" i="4" l="1"/>
  <c r="F29" i="4"/>
  <c r="F30" i="4"/>
  <c r="G30" i="4"/>
  <c r="G28" i="4"/>
  <c r="G33" i="4" s="1"/>
  <c r="F28" i="4"/>
  <c r="F33" i="4" s="1"/>
  <c r="G35" i="4" l="1"/>
  <c r="F35" i="4"/>
  <c r="F36" i="4" l="1"/>
  <c r="F37" i="4" s="1"/>
  <c r="G36" i="4"/>
  <c r="G37" i="4" s="1"/>
  <c r="G38" i="4" l="1"/>
  <c r="F3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18" authorId="0" shapeId="0" xr:uid="{00000000-0006-0000-0300-000002000000}">
      <text>
        <r>
          <rPr>
            <sz val="10"/>
            <color rgb="FF000000"/>
            <rFont val="Arial"/>
            <scheme val="minor"/>
          </rPr>
          <t>This is calculated by diving the expected TPS In peak hour (B13) by the TPS in performance run, which is 100 in this case.
	-Rachik Sharma</t>
        </r>
      </text>
    </comment>
    <comment ref="B21" authorId="0" shapeId="0" xr:uid="{00000000-0006-0000-0300-000004000000}">
      <text>
        <r>
          <rPr>
            <sz val="10"/>
            <color rgb="FF000000"/>
            <rFont val="Arial"/>
            <scheme val="minor"/>
          </rPr>
          <t>This is calculated for the Dynamic Pacing using little's law. This computed with 1.3sec SLA for below endpoints:
1. send-otp
2. authentication
3. token
	-Rachik Sharma</t>
        </r>
      </text>
    </comment>
    <comment ref="D27" authorId="0" shapeId="0" xr:uid="{00000000-0006-0000-0300-00000A000000}">
      <text>
        <r>
          <rPr>
            <sz val="10"/>
            <color rgb="FF000000"/>
            <rFont val="Arial"/>
            <scheme val="minor"/>
          </rPr>
          <t>Following pod configuration was used during performance testing.
	-Rachik Sharma</t>
        </r>
      </text>
    </comment>
    <comment ref="A30" authorId="0" shapeId="0" xr:uid="{00000000-0006-0000-0300-000001000000}">
      <text>
        <r>
          <rPr>
            <sz val="10"/>
            <color rgb="FF000000"/>
            <rFont val="Arial"/>
            <scheme val="minor"/>
          </rPr>
          <t>Note: 
Using the Mock Identity system, the  response time for send-otp end point varies between 3ms - 98ms and for kyc-auth and kyc-exchange it varies between 7ms - 99ms.</t>
        </r>
      </text>
    </comment>
    <comment ref="F35" authorId="0" shapeId="0" xr:uid="{00000000-0006-0000-0300-000009000000}">
      <text>
        <r>
          <rPr>
            <sz val="10"/>
            <color rgb="FF000000"/>
            <rFont val="Arial"/>
            <scheme val="minor"/>
          </rPr>
          <t>20% of total CPU is considered for monitoring , logging and alerts.
	-Rachik Sharma</t>
        </r>
      </text>
    </comment>
    <comment ref="F36" authorId="0" shapeId="0" xr:uid="{00000000-0006-0000-0300-000008000000}">
      <text>
        <r>
          <rPr>
            <sz val="10"/>
            <color rgb="FF000000"/>
            <rFont val="Arial"/>
            <scheme val="minor"/>
          </rPr>
          <t>30% of Monitoring is considered for kubernetes infra.
	-Rachik Sharma</t>
        </r>
      </text>
    </comment>
    <comment ref="C42" authorId="0" shapeId="0" xr:uid="{00000000-0006-0000-0300-000007000000}">
      <text>
        <r>
          <rPr>
            <sz val="10"/>
            <color rgb="FF000000"/>
            <rFont val="Arial"/>
            <scheme val="minor"/>
          </rPr>
          <t>This calculation is done per new user.For 1 user per relying party consumes 2.5KB to store user consent. So based on the total population and number of relying party services, final size should be calculated.
	-Rachik Sharma</t>
        </r>
      </text>
    </comment>
    <comment ref="C43" authorId="0" shapeId="0" xr:uid="{00000000-0006-0000-0300-000006000000}">
      <text>
        <r>
          <rPr>
            <sz val="10"/>
            <color rgb="FF000000"/>
            <rFont val="Arial"/>
            <scheme val="minor"/>
          </rPr>
          <t>25,000 OIDC flows recorded a peak(used_memory_peak_human) of 230MB memory usage in redis. This way with 20% buffer it is calculated to 10.8 KB per OIDC flow.
	-Rachik Sharma</t>
        </r>
      </text>
    </comment>
    <comment ref="C45" authorId="0" shapeId="0" xr:uid="{00000000-0006-0000-0300-000005000000}">
      <text>
        <r>
          <rPr>
            <sz val="10"/>
            <color rgb="FF000000"/>
            <rFont val="Arial"/>
            <scheme val="minor"/>
          </rPr>
          <t>25k OIDC flows generated 14.4 GB of logs. This way we can provide the storage required for the logs per OIDC flow.
	-Rachik Sharma</t>
        </r>
      </text>
    </comment>
    <comment ref="C46" authorId="0" shapeId="0" xr:uid="{00000000-0006-0000-0300-000003000000}">
      <text>
        <r>
          <rPr>
            <sz val="10"/>
            <color rgb="FF000000"/>
            <rFont val="Arial"/>
            <scheme val="minor"/>
          </rPr>
          <t>This is the size calculated for the logs generated, when we bring up the eSignet service.
	-Rachik Sharma</t>
        </r>
      </text>
    </comment>
  </commentList>
</comments>
</file>

<file path=xl/sharedStrings.xml><?xml version="1.0" encoding="utf-8"?>
<sst xmlns="http://schemas.openxmlformats.org/spreadsheetml/2006/main" count="56" uniqueCount="54">
  <si>
    <t>eSignet Resource Calculator - Mock IDA</t>
  </si>
  <si>
    <t xml:space="preserve">Calculates CPU, RAM and Storage required for eSignet </t>
  </si>
  <si>
    <t>Assumptions</t>
  </si>
  <si>
    <t>Services</t>
  </si>
  <si>
    <t>VCPU/pod</t>
  </si>
  <si>
    <t>RAM (GB)/pod</t>
  </si>
  <si>
    <t>Total VCPU</t>
  </si>
  <si>
    <t>Total RAM (GB)</t>
  </si>
  <si>
    <t>eSignet</t>
  </si>
  <si>
    <t>eSignet-ui</t>
  </si>
  <si>
    <t>0.3</t>
  </si>
  <si>
    <t>mock-identity-system</t>
  </si>
  <si>
    <t>A - Monitoring, Logging and alerts.( 20% of Total CPU &amp; memory)</t>
  </si>
  <si>
    <t>B - Kubernetes infra. (30% of A)</t>
  </si>
  <si>
    <t>C - Buffer in the system. (30% of B)</t>
  </si>
  <si>
    <t>Postgres DB(mosip_esignet)</t>
  </si>
  <si>
    <t>NA</t>
  </si>
  <si>
    <t>Logs - Per OIDC flow (Elasticsearch)</t>
  </si>
  <si>
    <t>0.11 MB/OIDC Flow</t>
  </si>
  <si>
    <t>Start Up &amp; Liveness Check - Logs</t>
  </si>
  <si>
    <t>8MB/Day</t>
  </si>
  <si>
    <t>1.5</t>
  </si>
  <si>
    <t xml:space="preserve">Storage </t>
  </si>
  <si>
    <t>Redis per OIDC Flow</t>
  </si>
  <si>
    <t>Redis - Total Population</t>
  </si>
  <si>
    <t>Legend</t>
  </si>
  <si>
    <t>Data added by country</t>
  </si>
  <si>
    <t>Data added based on performance run by performance team</t>
  </si>
  <si>
    <t xml:space="preserve">Data Calculated as per country input. </t>
  </si>
  <si>
    <t>Data to be provided by country</t>
  </si>
  <si>
    <t>Values</t>
  </si>
  <si>
    <t>Total Population Having registered National ID</t>
  </si>
  <si>
    <t>Percentage of Population using National ID for authentication</t>
  </si>
  <si>
    <t>Percentage of Population using National ID for authentication during peak hour</t>
  </si>
  <si>
    <t>Population based on the data provided</t>
  </si>
  <si>
    <t>Total Population using National ID for authentication</t>
  </si>
  <si>
    <t>Total Population using National ID for authentication during peak Hour</t>
  </si>
  <si>
    <t>Expected Peak Hour TPS</t>
  </si>
  <si>
    <t xml:space="preserve">Total TPS and Resources Used during eSignet Performance execution </t>
  </si>
  <si>
    <t>Performance Run TPS</t>
  </si>
  <si>
    <t>Factor required to match the expected peak hour TPS</t>
  </si>
  <si>
    <t>Data used from Performance report</t>
  </si>
  <si>
    <t>No Virtual Users to perform 100TPS Load</t>
  </si>
  <si>
    <t>No of relying parties</t>
  </si>
  <si>
    <t>Total users completing OIDC flow</t>
  </si>
  <si>
    <t>Computations for the total resources required</t>
  </si>
  <si>
    <t>Pods required for 100 TPS</t>
  </si>
  <si>
    <t>Total pods required for Peak hour</t>
  </si>
  <si>
    <t xml:space="preserve">Redis (Standalone) </t>
  </si>
  <si>
    <t>PostGres (Standalone)</t>
  </si>
  <si>
    <t>Buffers</t>
  </si>
  <si>
    <t>Total Resources required</t>
  </si>
  <si>
    <r>
      <rPr>
        <b/>
        <sz val="10"/>
        <color theme="1"/>
        <rFont val="Montserrat"/>
      </rPr>
      <t>Note:</t>
    </r>
    <r>
      <rPr>
        <sz val="10"/>
        <color theme="1"/>
        <rFont val="Montserrat"/>
      </rPr>
      <t xml:space="preserve"> Additionally we need to consider the Infra logging and bufer in the system, however can only predict the storage calculation, compute for the same but we will have to leave it to the respective enterprise development version .</t>
    </r>
  </si>
  <si>
    <t>11 KB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</si>
</sst>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0"/>
      <color rgb="FF000000"/>
      <name val="Arial"/>
      <scheme val="minor"/>
    </font>
    <font>
      <b/>
      <sz val="14"/>
      <color theme="1"/>
      <name val="Montserrat"/>
    </font>
    <font>
      <sz val="10"/>
      <color theme="1"/>
      <name val="Montserrat"/>
    </font>
    <font>
      <i/>
      <sz val="10"/>
      <color theme="1"/>
      <name val="Montserrat"/>
    </font>
    <font>
      <b/>
      <sz val="10"/>
      <color theme="1"/>
      <name val="Montserrat"/>
    </font>
    <font>
      <sz val="10"/>
      <color theme="1"/>
      <name val="Arial"/>
      <scheme val="minor"/>
    </font>
    <font>
      <sz val="10"/>
      <color rgb="FF000000"/>
      <name val="Montserrat"/>
    </font>
    <font>
      <b/>
      <sz val="10"/>
      <color rgb="FF000000"/>
      <name val="Montserrat"/>
    </font>
    <font>
      <sz val="10"/>
      <name val="Arial"/>
    </font>
    <font>
      <b/>
      <sz val="10"/>
      <color theme="1"/>
      <name val="Arial"/>
      <scheme val="minor"/>
    </font>
    <font>
      <b/>
      <sz val="10"/>
      <color theme="1"/>
      <name val="Montserrat"/>
    </font>
    <font>
      <sz val="10"/>
      <color theme="1"/>
      <name val="Montserrat"/>
    </font>
  </fonts>
  <fills count="10">
    <fill>
      <patternFill patternType="none"/>
    </fill>
    <fill>
      <patternFill patternType="gray125"/>
    </fill>
    <fill>
      <patternFill patternType="solid">
        <fgColor theme="0"/>
        <bgColor theme="0"/>
      </patternFill>
    </fill>
    <fill>
      <patternFill patternType="solid">
        <fgColor rgb="FFCCCCCC"/>
        <bgColor rgb="FFCCCCCC"/>
      </patternFill>
    </fill>
    <fill>
      <patternFill patternType="solid">
        <fgColor rgb="FFFFFFFF"/>
        <bgColor rgb="FFFFFFFF"/>
      </patternFill>
    </fill>
    <fill>
      <patternFill patternType="solid">
        <fgColor rgb="FFC9DAF8"/>
        <bgColor rgb="FFC9DAF8"/>
      </patternFill>
    </fill>
    <fill>
      <patternFill patternType="solid">
        <fgColor rgb="FFFCE5CD"/>
        <bgColor rgb="FFFCE5CD"/>
      </patternFill>
    </fill>
    <fill>
      <patternFill patternType="solid">
        <fgColor rgb="FFD9EAD3"/>
        <bgColor rgb="FFD9EAD3"/>
      </patternFill>
    </fill>
    <fill>
      <patternFill patternType="solid">
        <fgColor rgb="FFD9D9D9"/>
        <bgColor rgb="FFD9D9D9"/>
      </patternFill>
    </fill>
    <fill>
      <patternFill patternType="solid">
        <fgColor rgb="FFB4A7D6"/>
        <bgColor rgb="FFB4A7D6"/>
      </patternFill>
    </fill>
  </fills>
  <borders count="18">
    <border>
      <left/>
      <right/>
      <top/>
      <bottom/>
      <diagonal/>
    </border>
    <border>
      <left style="medium">
        <color rgb="FF000000"/>
      </left>
      <right style="medium">
        <color rgb="FF000000"/>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style="medium">
        <color rgb="FF000000"/>
      </left>
      <right/>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diagonal/>
    </border>
    <border>
      <left/>
      <right/>
      <top style="medium">
        <color rgb="FF000000"/>
      </top>
      <bottom/>
      <diagonal/>
    </border>
    <border>
      <left/>
      <right/>
      <top/>
      <bottom/>
      <diagonal/>
    </border>
  </borders>
  <cellStyleXfs count="1">
    <xf numFmtId="0" fontId="0" fillId="0" borderId="0"/>
  </cellStyleXfs>
  <cellXfs count="87">
    <xf numFmtId="0" fontId="0" fillId="0" borderId="0" xfId="0"/>
    <xf numFmtId="0" fontId="1"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0" borderId="1" xfId="0" applyFont="1" applyBorder="1" applyAlignment="1">
      <alignment horizontal="left" vertical="center" wrapText="1"/>
    </xf>
    <xf numFmtId="0" fontId="2" fillId="0" borderId="4" xfId="0" applyFont="1" applyBorder="1" applyAlignment="1">
      <alignment horizontal="left" vertical="center" wrapText="1"/>
    </xf>
    <xf numFmtId="0" fontId="5" fillId="0" borderId="5" xfId="0" applyFont="1" applyBorder="1"/>
    <xf numFmtId="0" fontId="2" fillId="0" borderId="6" xfId="0" applyFont="1" applyBorder="1" applyAlignment="1">
      <alignment horizontal="left" vertical="center" wrapText="1"/>
    </xf>
    <xf numFmtId="49" fontId="2" fillId="0" borderId="7" xfId="0" applyNumberFormat="1" applyFont="1" applyBorder="1" applyAlignment="1">
      <alignment horizontal="left" vertical="center" wrapText="1"/>
    </xf>
    <xf numFmtId="0" fontId="4" fillId="0" borderId="0" xfId="0" applyFont="1" applyAlignment="1">
      <alignment horizontal="left" vertical="center" wrapText="1"/>
    </xf>
    <xf numFmtId="0" fontId="2" fillId="4" borderId="4" xfId="0" applyFont="1" applyFill="1" applyBorder="1" applyAlignment="1">
      <alignment horizontal="left" vertical="center" wrapText="1"/>
    </xf>
    <xf numFmtId="0" fontId="2" fillId="0" borderId="13" xfId="0" applyFont="1" applyBorder="1" applyAlignment="1">
      <alignment horizontal="left" vertical="center" wrapText="1"/>
    </xf>
    <xf numFmtId="0" fontId="9" fillId="0" borderId="14" xfId="0" applyFont="1" applyBorder="1"/>
    <xf numFmtId="0" fontId="5" fillId="0" borderId="3" xfId="0" applyFont="1" applyBorder="1"/>
    <xf numFmtId="0" fontId="5" fillId="5" borderId="12" xfId="0" applyFont="1" applyFill="1" applyBorder="1"/>
    <xf numFmtId="0" fontId="5" fillId="6" borderId="12" xfId="0" applyFont="1" applyFill="1" applyBorder="1"/>
    <xf numFmtId="0" fontId="5" fillId="0" borderId="5" xfId="0" applyFont="1" applyBorder="1" applyAlignment="1">
      <alignment wrapText="1"/>
    </xf>
    <xf numFmtId="0" fontId="5" fillId="7" borderId="13" xfId="0" applyFont="1" applyFill="1" applyBorder="1"/>
    <xf numFmtId="0" fontId="5" fillId="0" borderId="8" xfId="0" applyFont="1" applyBorder="1" applyAlignment="1">
      <alignment wrapText="1"/>
    </xf>
    <xf numFmtId="0" fontId="9" fillId="0" borderId="1" xfId="0" applyFont="1" applyBorder="1"/>
    <xf numFmtId="0" fontId="5" fillId="0" borderId="0" xfId="0" applyFont="1" applyAlignment="1">
      <alignment horizontal="center"/>
    </xf>
    <xf numFmtId="0" fontId="2" fillId="0" borderId="11" xfId="0" applyFont="1" applyBorder="1" applyAlignment="1">
      <alignment horizontal="left" vertical="center" wrapText="1"/>
    </xf>
    <xf numFmtId="0" fontId="5" fillId="5" borderId="15" xfId="0" applyFont="1" applyFill="1" applyBorder="1"/>
    <xf numFmtId="9" fontId="5" fillId="5" borderId="4" xfId="0" applyNumberFormat="1" applyFont="1" applyFill="1" applyBorder="1"/>
    <xf numFmtId="9" fontId="5" fillId="5" borderId="6" xfId="0" applyNumberFormat="1" applyFont="1" applyFill="1" applyBorder="1"/>
    <xf numFmtId="0" fontId="10" fillId="0" borderId="1" xfId="0" applyFont="1" applyBorder="1"/>
    <xf numFmtId="0" fontId="5" fillId="0" borderId="1" xfId="0" applyFont="1" applyBorder="1"/>
    <xf numFmtId="0" fontId="11" fillId="0" borderId="15" xfId="0" applyFont="1" applyBorder="1"/>
    <xf numFmtId="0" fontId="5" fillId="7" borderId="11" xfId="0" applyFont="1" applyFill="1" applyBorder="1"/>
    <xf numFmtId="0" fontId="11" fillId="0" borderId="4" xfId="0" applyFont="1" applyBorder="1"/>
    <xf numFmtId="0" fontId="5" fillId="7" borderId="5" xfId="0" applyFont="1" applyFill="1" applyBorder="1"/>
    <xf numFmtId="0" fontId="5" fillId="0" borderId="0" xfId="0" applyFont="1"/>
    <xf numFmtId="0" fontId="11" fillId="0" borderId="6" xfId="0" applyFont="1" applyBorder="1"/>
    <xf numFmtId="0" fontId="5" fillId="7" borderId="8" xfId="0" applyFont="1" applyFill="1" applyBorder="1"/>
    <xf numFmtId="0" fontId="5" fillId="6" borderId="11" xfId="0" applyFont="1" applyFill="1" applyBorder="1"/>
    <xf numFmtId="0" fontId="5" fillId="6" borderId="8" xfId="0" applyFont="1" applyFill="1" applyBorder="1"/>
    <xf numFmtId="0" fontId="5" fillId="6" borderId="5" xfId="0" applyFont="1" applyFill="1" applyBorder="1"/>
    <xf numFmtId="0" fontId="11" fillId="0" borderId="0" xfId="0" applyFont="1"/>
    <xf numFmtId="0" fontId="10" fillId="0" borderId="0" xfId="0" applyFont="1" applyAlignment="1">
      <alignment horizontal="left"/>
    </xf>
    <xf numFmtId="49" fontId="4" fillId="0" borderId="0" xfId="0" applyNumberFormat="1" applyFont="1" applyAlignment="1">
      <alignment horizontal="left" vertical="center" wrapText="1"/>
    </xf>
    <xf numFmtId="0" fontId="4" fillId="8" borderId="1" xfId="0" applyFont="1" applyFill="1" applyBorder="1" applyAlignment="1">
      <alignment horizontal="left" vertical="center" wrapText="1"/>
    </xf>
    <xf numFmtId="49" fontId="4" fillId="8" borderId="1" xfId="0" applyNumberFormat="1" applyFont="1" applyFill="1" applyBorder="1" applyAlignment="1">
      <alignment horizontal="left" vertical="center" wrapText="1"/>
    </xf>
    <xf numFmtId="49" fontId="2" fillId="6" borderId="9" xfId="0" applyNumberFormat="1" applyFont="1" applyFill="1" applyBorder="1" applyAlignment="1">
      <alignment horizontal="left" vertical="center" wrapText="1"/>
    </xf>
    <xf numFmtId="0" fontId="2" fillId="6" borderId="10" xfId="0" applyFont="1" applyFill="1" applyBorder="1" applyAlignment="1">
      <alignment horizontal="left" vertical="center" wrapText="1"/>
    </xf>
    <xf numFmtId="0" fontId="2" fillId="6" borderId="0" xfId="0" applyFont="1" applyFill="1" applyAlignment="1">
      <alignment horizontal="left" vertical="center" wrapText="1"/>
    </xf>
    <xf numFmtId="0" fontId="2" fillId="4" borderId="10" xfId="0" applyFont="1" applyFill="1" applyBorder="1" applyAlignment="1">
      <alignment horizontal="left" vertical="center" wrapText="1"/>
    </xf>
    <xf numFmtId="0" fontId="2" fillId="4" borderId="16" xfId="0" applyFont="1" applyFill="1" applyBorder="1" applyAlignment="1">
      <alignment horizontal="left" vertical="center" wrapText="1"/>
    </xf>
    <xf numFmtId="0" fontId="2" fillId="4" borderId="11" xfId="0" applyFont="1" applyFill="1" applyBorder="1" applyAlignment="1">
      <alignment horizontal="left" vertical="center" wrapText="1"/>
    </xf>
    <xf numFmtId="49" fontId="2" fillId="6" borderId="12" xfId="0" applyNumberFormat="1" applyFont="1" applyFill="1" applyBorder="1" applyAlignment="1">
      <alignment horizontal="left" vertical="center" wrapText="1"/>
    </xf>
    <xf numFmtId="0" fontId="2" fillId="4" borderId="0" xfId="0" applyFont="1" applyFill="1" applyAlignment="1">
      <alignment horizontal="left" vertical="center" wrapText="1"/>
    </xf>
    <xf numFmtId="0" fontId="2" fillId="4" borderId="5" xfId="0" applyFont="1" applyFill="1" applyBorder="1" applyAlignment="1">
      <alignment horizontal="left" vertical="center" wrapText="1"/>
    </xf>
    <xf numFmtId="0" fontId="2" fillId="4" borderId="17" xfId="0" applyFont="1" applyFill="1" applyBorder="1" applyAlignment="1">
      <alignment horizontal="left" vertical="center" wrapText="1"/>
    </xf>
    <xf numFmtId="0" fontId="11" fillId="0" borderId="4" xfId="0" applyFont="1" applyBorder="1" applyAlignment="1">
      <alignment horizontal="left"/>
    </xf>
    <xf numFmtId="0" fontId="5" fillId="0" borderId="0" xfId="0" applyFont="1" applyAlignment="1">
      <alignment horizontal="left"/>
    </xf>
    <xf numFmtId="0" fontId="11" fillId="0" borderId="6" xfId="0" applyFont="1" applyBorder="1" applyAlignment="1">
      <alignment horizontal="left"/>
    </xf>
    <xf numFmtId="0" fontId="2" fillId="6" borderId="7" xfId="0" applyFont="1" applyFill="1" applyBorder="1" applyAlignment="1">
      <alignment horizontal="left" vertical="center" wrapText="1"/>
    </xf>
    <xf numFmtId="0" fontId="5" fillId="0" borderId="7" xfId="0" applyFont="1" applyBorder="1" applyAlignment="1">
      <alignment horizontal="left"/>
    </xf>
    <xf numFmtId="0" fontId="7" fillId="4" borderId="0" xfId="0" applyFont="1" applyFill="1" applyAlignment="1">
      <alignment horizontal="left" vertical="center" wrapText="1"/>
    </xf>
    <xf numFmtId="0" fontId="5" fillId="0" borderId="9" xfId="0" applyFont="1" applyBorder="1" applyAlignment="1">
      <alignment horizontal="left"/>
    </xf>
    <xf numFmtId="0" fontId="5" fillId="0" borderId="11" xfId="0" applyFont="1" applyBorder="1" applyAlignment="1">
      <alignment horizontal="left"/>
    </xf>
    <xf numFmtId="0" fontId="7" fillId="3" borderId="1" xfId="0" applyFont="1" applyFill="1" applyBorder="1" applyAlignment="1">
      <alignment horizontal="left" vertical="center" wrapText="1"/>
    </xf>
    <xf numFmtId="0" fontId="5" fillId="8" borderId="2" xfId="0" applyFont="1" applyFill="1" applyBorder="1" applyAlignment="1">
      <alignment horizontal="left"/>
    </xf>
    <xf numFmtId="0" fontId="5" fillId="8" borderId="3" xfId="0" applyFont="1" applyFill="1" applyBorder="1" applyAlignment="1">
      <alignment horizontal="left"/>
    </xf>
    <xf numFmtId="0" fontId="6" fillId="0" borderId="12" xfId="0" applyFont="1" applyBorder="1" applyAlignment="1">
      <alignment horizontal="left" vertical="center" wrapText="1"/>
    </xf>
    <xf numFmtId="0" fontId="5" fillId="0" borderId="5" xfId="0" applyFont="1" applyBorder="1" applyAlignment="1">
      <alignment horizontal="left"/>
    </xf>
    <xf numFmtId="0" fontId="10" fillId="9" borderId="13" xfId="0" applyFont="1" applyFill="1" applyBorder="1" applyAlignment="1">
      <alignment horizontal="left"/>
    </xf>
    <xf numFmtId="0" fontId="5" fillId="9" borderId="7" xfId="0" applyFont="1" applyFill="1" applyBorder="1" applyAlignment="1">
      <alignment horizontal="left"/>
    </xf>
    <xf numFmtId="0" fontId="9" fillId="9" borderId="7" xfId="0" applyFont="1" applyFill="1" applyBorder="1" applyAlignment="1">
      <alignment horizontal="left"/>
    </xf>
    <xf numFmtId="0" fontId="9" fillId="9" borderId="8" xfId="0" applyFont="1" applyFill="1" applyBorder="1" applyAlignment="1">
      <alignment horizontal="left"/>
    </xf>
    <xf numFmtId="0" fontId="4" fillId="8" borderId="14" xfId="0" applyFont="1" applyFill="1" applyBorder="1" applyAlignment="1">
      <alignment horizontal="left" vertical="center" wrapText="1"/>
    </xf>
    <xf numFmtId="49" fontId="2" fillId="8" borderId="2" xfId="0" applyNumberFormat="1" applyFont="1" applyFill="1" applyBorder="1" applyAlignment="1">
      <alignment horizontal="left" vertical="center" wrapText="1"/>
    </xf>
    <xf numFmtId="0" fontId="2" fillId="8" borderId="2" xfId="0" applyFont="1" applyFill="1" applyBorder="1" applyAlignment="1">
      <alignment horizontal="left" vertical="center" wrapText="1"/>
    </xf>
    <xf numFmtId="0" fontId="6" fillId="8" borderId="2" xfId="0" applyFont="1" applyFill="1" applyBorder="1" applyAlignment="1">
      <alignment horizontal="left" vertical="center" wrapText="1"/>
    </xf>
    <xf numFmtId="0" fontId="5" fillId="8" borderId="3" xfId="0" applyFont="1" applyFill="1" applyBorder="1"/>
    <xf numFmtId="0" fontId="2" fillId="0" borderId="9" xfId="0" applyFont="1" applyBorder="1" applyAlignment="1">
      <alignment horizontal="left" vertical="center" wrapText="1"/>
    </xf>
    <xf numFmtId="49" fontId="2" fillId="4" borderId="10" xfId="0" applyNumberFormat="1" applyFont="1" applyFill="1" applyBorder="1" applyAlignment="1">
      <alignment horizontal="left" vertical="center" wrapText="1"/>
    </xf>
    <xf numFmtId="0" fontId="5" fillId="0" borderId="11" xfId="0" applyFont="1" applyBorder="1"/>
    <xf numFmtId="0" fontId="2" fillId="0" borderId="12" xfId="0" applyFont="1" applyBorder="1" applyAlignment="1">
      <alignment horizontal="left" vertical="center" wrapText="1"/>
    </xf>
    <xf numFmtId="49" fontId="2" fillId="4" borderId="0" xfId="0" applyNumberFormat="1" applyFont="1" applyFill="1" applyAlignment="1">
      <alignment horizontal="left" vertical="center" wrapText="1"/>
    </xf>
    <xf numFmtId="49" fontId="2" fillId="4" borderId="7" xfId="0" applyNumberFormat="1" applyFont="1" applyFill="1" applyBorder="1" applyAlignment="1">
      <alignment horizontal="left" vertical="center" wrapText="1"/>
    </xf>
    <xf numFmtId="0" fontId="2" fillId="4" borderId="8" xfId="0" applyFont="1" applyFill="1" applyBorder="1" applyAlignment="1">
      <alignment horizontal="left" vertical="center" wrapText="1"/>
    </xf>
    <xf numFmtId="0" fontId="5" fillId="0" borderId="8" xfId="0" applyFont="1" applyBorder="1"/>
    <xf numFmtId="0" fontId="8" fillId="0" borderId="7" xfId="0" applyFont="1" applyBorder="1"/>
    <xf numFmtId="0" fontId="0" fillId="0" borderId="0" xfId="0"/>
    <xf numFmtId="0" fontId="2" fillId="0" borderId="9" xfId="0" applyFont="1" applyBorder="1" applyAlignment="1">
      <alignment horizontal="left" vertical="center" wrapText="1"/>
    </xf>
    <xf numFmtId="0" fontId="8" fillId="0" borderId="10" xfId="0" applyFont="1" applyBorder="1"/>
    <xf numFmtId="0" fontId="8" fillId="0" borderId="12" xfId="0" applyFont="1" applyBorder="1"/>
    <xf numFmtId="0" fontId="8" fillId="0" borderId="13"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46"/>
  <sheetViews>
    <sheetView tabSelected="1" workbookViewId="0">
      <selection activeCell="D20" sqref="D20"/>
    </sheetView>
  </sheetViews>
  <sheetFormatPr defaultColWidth="12.6640625" defaultRowHeight="15" customHeight="1" x14ac:dyDescent="0.25"/>
  <cols>
    <col min="1" max="1" width="72.88671875" customWidth="1"/>
    <col min="2" max="2" width="15.6640625" customWidth="1"/>
    <col min="3" max="3" width="15.77734375" customWidth="1"/>
    <col min="4" max="4" width="26" customWidth="1"/>
    <col min="5" max="5" width="38" customWidth="1"/>
    <col min="6" max="6" width="49.77734375" customWidth="1"/>
    <col min="7" max="7" width="17.6640625" customWidth="1"/>
  </cols>
  <sheetData>
    <row r="1" spans="1:6" ht="21.6" x14ac:dyDescent="0.25">
      <c r="A1" s="1" t="s">
        <v>0</v>
      </c>
      <c r="E1" s="11" t="s">
        <v>25</v>
      </c>
      <c r="F1" s="12"/>
    </row>
    <row r="2" spans="1:6" ht="16.2" x14ac:dyDescent="0.25">
      <c r="A2" s="2" t="s">
        <v>1</v>
      </c>
      <c r="E2" s="13"/>
      <c r="F2" s="5" t="s">
        <v>26</v>
      </c>
    </row>
    <row r="3" spans="1:6" ht="26.4" x14ac:dyDescent="0.25">
      <c r="E3" s="14"/>
      <c r="F3" s="15" t="s">
        <v>27</v>
      </c>
    </row>
    <row r="4" spans="1:6" ht="13.2" x14ac:dyDescent="0.25">
      <c r="E4" s="16"/>
      <c r="F4" s="17" t="s">
        <v>28</v>
      </c>
    </row>
    <row r="5" spans="1:6" ht="16.2" x14ac:dyDescent="0.25">
      <c r="A5" s="8" t="s">
        <v>29</v>
      </c>
    </row>
    <row r="6" spans="1:6" ht="16.2" x14ac:dyDescent="0.25">
      <c r="A6" s="3" t="s">
        <v>2</v>
      </c>
      <c r="B6" s="18" t="s">
        <v>30</v>
      </c>
      <c r="E6" s="19"/>
      <c r="F6" s="19"/>
    </row>
    <row r="7" spans="1:6" ht="16.2" x14ac:dyDescent="0.25">
      <c r="A7" s="20" t="s">
        <v>31</v>
      </c>
      <c r="B7" s="21">
        <v>4000000</v>
      </c>
      <c r="E7" s="19"/>
      <c r="F7" s="19"/>
    </row>
    <row r="8" spans="1:6" ht="16.2" x14ac:dyDescent="0.25">
      <c r="A8" s="4" t="s">
        <v>32</v>
      </c>
      <c r="B8" s="22">
        <v>0.5</v>
      </c>
      <c r="E8" s="19"/>
      <c r="F8" s="19"/>
    </row>
    <row r="9" spans="1:6" ht="32.4" x14ac:dyDescent="0.25">
      <c r="A9" s="6" t="s">
        <v>33</v>
      </c>
      <c r="B9" s="23">
        <v>0.5</v>
      </c>
      <c r="E9" s="19"/>
      <c r="F9" s="19"/>
    </row>
    <row r="10" spans="1:6" ht="13.2" x14ac:dyDescent="0.25">
      <c r="E10" s="19"/>
      <c r="F10" s="19"/>
    </row>
    <row r="11" spans="1:6" ht="15" customHeight="1" x14ac:dyDescent="0.4">
      <c r="A11" s="24" t="s">
        <v>34</v>
      </c>
      <c r="B11" s="25"/>
    </row>
    <row r="12" spans="1:6" ht="15" customHeight="1" x14ac:dyDescent="0.4">
      <c r="A12" s="26" t="s">
        <v>35</v>
      </c>
      <c r="B12" s="27">
        <f>B8*B7</f>
        <v>2000000</v>
      </c>
    </row>
    <row r="13" spans="1:6" ht="15" customHeight="1" x14ac:dyDescent="0.4">
      <c r="A13" s="28" t="s">
        <v>36</v>
      </c>
      <c r="B13" s="29">
        <f>B12*B9</f>
        <v>1000000</v>
      </c>
      <c r="D13" s="30"/>
    </row>
    <row r="14" spans="1:6" ht="15" customHeight="1" x14ac:dyDescent="0.4">
      <c r="A14" s="31" t="s">
        <v>37</v>
      </c>
      <c r="B14" s="32">
        <f>CEILING(B13/3600,1)</f>
        <v>278</v>
      </c>
    </row>
    <row r="16" spans="1:6" ht="15" customHeight="1" x14ac:dyDescent="0.4">
      <c r="A16" s="24" t="s">
        <v>38</v>
      </c>
      <c r="B16" s="25"/>
    </row>
    <row r="17" spans="1:7" ht="15" customHeight="1" x14ac:dyDescent="0.4">
      <c r="A17" s="26" t="s">
        <v>39</v>
      </c>
      <c r="B17" s="33">
        <v>100</v>
      </c>
    </row>
    <row r="18" spans="1:7" ht="15" customHeight="1" x14ac:dyDescent="0.4">
      <c r="A18" s="31" t="s">
        <v>40</v>
      </c>
      <c r="B18" s="34">
        <f>CEILING(B14/B17,1)</f>
        <v>3</v>
      </c>
    </row>
    <row r="20" spans="1:7" ht="15" customHeight="1" x14ac:dyDescent="0.4">
      <c r="A20" s="24" t="s">
        <v>41</v>
      </c>
      <c r="B20" s="12"/>
    </row>
    <row r="21" spans="1:7" ht="15" customHeight="1" x14ac:dyDescent="0.4">
      <c r="A21" s="28" t="s">
        <v>42</v>
      </c>
      <c r="B21" s="35">
        <v>106</v>
      </c>
    </row>
    <row r="22" spans="1:7" ht="15" customHeight="1" x14ac:dyDescent="0.4">
      <c r="A22" s="28" t="s">
        <v>43</v>
      </c>
      <c r="B22" s="35">
        <v>1</v>
      </c>
    </row>
    <row r="23" spans="1:7" ht="15" customHeight="1" x14ac:dyDescent="0.4">
      <c r="A23" s="31" t="s">
        <v>44</v>
      </c>
      <c r="B23" s="34">
        <v>25000</v>
      </c>
    </row>
    <row r="24" spans="1:7" ht="15" customHeight="1" x14ac:dyDescent="0.4">
      <c r="A24" s="36"/>
      <c r="B24" s="30"/>
    </row>
    <row r="26" spans="1:7" ht="15" customHeight="1" x14ac:dyDescent="0.4">
      <c r="A26" s="37" t="s">
        <v>45</v>
      </c>
      <c r="B26" s="38"/>
      <c r="C26" s="8"/>
      <c r="D26" s="8"/>
      <c r="E26" s="8"/>
      <c r="F26" s="8"/>
      <c r="G26" s="8"/>
    </row>
    <row r="27" spans="1:7" ht="32.4" x14ac:dyDescent="0.25">
      <c r="A27" s="39" t="s">
        <v>3</v>
      </c>
      <c r="B27" s="40" t="s">
        <v>4</v>
      </c>
      <c r="C27" s="39" t="s">
        <v>5</v>
      </c>
      <c r="D27" s="39" t="s">
        <v>46</v>
      </c>
      <c r="E27" s="39" t="s">
        <v>47</v>
      </c>
      <c r="F27" s="39" t="s">
        <v>6</v>
      </c>
      <c r="G27" s="39" t="s">
        <v>7</v>
      </c>
    </row>
    <row r="28" spans="1:7" ht="16.2" x14ac:dyDescent="0.25">
      <c r="A28" s="4" t="s">
        <v>8</v>
      </c>
      <c r="B28" s="41" t="s">
        <v>21</v>
      </c>
      <c r="C28" s="42">
        <v>2.25</v>
      </c>
      <c r="D28" s="43">
        <v>5</v>
      </c>
      <c r="E28" s="44">
        <f>B18*D28</f>
        <v>15</v>
      </c>
      <c r="F28" s="45">
        <f t="shared" ref="F28:F30" si="0">E28*B28</f>
        <v>22.5</v>
      </c>
      <c r="G28" s="46">
        <f t="shared" ref="G28:G30" si="1">E28*C28</f>
        <v>33.75</v>
      </c>
    </row>
    <row r="29" spans="1:7" ht="16.2" x14ac:dyDescent="0.25">
      <c r="A29" s="4" t="s">
        <v>9</v>
      </c>
      <c r="B29" s="47" t="s">
        <v>10</v>
      </c>
      <c r="C29" s="43">
        <v>1.5</v>
      </c>
      <c r="D29" s="43">
        <v>1</v>
      </c>
      <c r="E29" s="48">
        <f>B18*D29</f>
        <v>3</v>
      </c>
      <c r="F29" s="48">
        <f t="shared" si="0"/>
        <v>0.89999999999999991</v>
      </c>
      <c r="G29" s="49">
        <f t="shared" si="1"/>
        <v>4.5</v>
      </c>
    </row>
    <row r="30" spans="1:7" ht="16.2" x14ac:dyDescent="0.25">
      <c r="A30" s="9" t="s">
        <v>11</v>
      </c>
      <c r="B30" s="47" t="s">
        <v>10</v>
      </c>
      <c r="C30" s="43">
        <v>2.25</v>
      </c>
      <c r="D30" s="43">
        <v>5</v>
      </c>
      <c r="E30" s="48">
        <f>B18*D30</f>
        <v>15</v>
      </c>
      <c r="F30" s="50">
        <f t="shared" si="0"/>
        <v>4.5</v>
      </c>
      <c r="G30" s="49">
        <f t="shared" si="1"/>
        <v>33.75</v>
      </c>
    </row>
    <row r="31" spans="1:7" ht="16.2" x14ac:dyDescent="0.4">
      <c r="A31" s="51" t="s">
        <v>48</v>
      </c>
      <c r="B31" s="43">
        <v>4</v>
      </c>
      <c r="C31" s="43">
        <v>15</v>
      </c>
      <c r="D31" s="43">
        <v>1</v>
      </c>
      <c r="E31" s="52">
        <v>1</v>
      </c>
      <c r="F31" s="52">
        <f t="shared" ref="F31:G31" si="2">B31</f>
        <v>4</v>
      </c>
      <c r="G31" s="52">
        <f t="shared" si="2"/>
        <v>15</v>
      </c>
    </row>
    <row r="32" spans="1:7" ht="16.2" x14ac:dyDescent="0.4">
      <c r="A32" s="53" t="s">
        <v>49</v>
      </c>
      <c r="B32" s="54">
        <v>8</v>
      </c>
      <c r="C32" s="54">
        <v>31</v>
      </c>
      <c r="D32" s="54">
        <v>1</v>
      </c>
      <c r="E32" s="55">
        <v>1</v>
      </c>
      <c r="F32" s="52">
        <f t="shared" ref="F32:G32" si="3">B32</f>
        <v>8</v>
      </c>
      <c r="G32" s="52">
        <f t="shared" si="3"/>
        <v>31</v>
      </c>
    </row>
    <row r="33" spans="1:7" ht="16.2" x14ac:dyDescent="0.25">
      <c r="A33" s="56"/>
      <c r="B33" s="52"/>
      <c r="C33" s="52"/>
      <c r="D33" s="52"/>
      <c r="E33" s="52"/>
      <c r="F33" s="57">
        <f t="shared" ref="F33:G33" si="4">SUM(F28:F32)</f>
        <v>39.9</v>
      </c>
      <c r="G33" s="58">
        <f t="shared" si="4"/>
        <v>118</v>
      </c>
    </row>
    <row r="34" spans="1:7" ht="16.2" x14ac:dyDescent="0.25">
      <c r="A34" s="59" t="s">
        <v>50</v>
      </c>
      <c r="B34" s="60"/>
      <c r="C34" s="60"/>
      <c r="D34" s="60"/>
      <c r="E34" s="60"/>
      <c r="F34" s="60"/>
      <c r="G34" s="61"/>
    </row>
    <row r="35" spans="1:7" ht="16.2" x14ac:dyDescent="0.25">
      <c r="A35" s="62" t="s">
        <v>12</v>
      </c>
      <c r="B35" s="52"/>
      <c r="C35" s="52"/>
      <c r="D35" s="52"/>
      <c r="E35" s="52"/>
      <c r="F35" s="52">
        <f t="shared" ref="F35:G35" si="5">F33*0.2</f>
        <v>7.98</v>
      </c>
      <c r="G35" s="63">
        <f t="shared" si="5"/>
        <v>23.6</v>
      </c>
    </row>
    <row r="36" spans="1:7" ht="16.2" x14ac:dyDescent="0.25">
      <c r="A36" s="62" t="s">
        <v>13</v>
      </c>
      <c r="B36" s="52"/>
      <c r="C36" s="52"/>
      <c r="D36" s="52"/>
      <c r="E36" s="52"/>
      <c r="F36" s="52">
        <f>ROUND((F33+F35)*0.3,2)</f>
        <v>14.36</v>
      </c>
      <c r="G36" s="63">
        <f>(G33+G35)*0.3</f>
        <v>42.48</v>
      </c>
    </row>
    <row r="37" spans="1:7" ht="16.2" x14ac:dyDescent="0.25">
      <c r="A37" s="62" t="s">
        <v>14</v>
      </c>
      <c r="B37" s="52"/>
      <c r="C37" s="52"/>
      <c r="D37" s="52"/>
      <c r="E37" s="52"/>
      <c r="F37" s="52">
        <f t="shared" ref="F37:G37" si="6">ROUND((F36*0.3),2)</f>
        <v>4.3099999999999996</v>
      </c>
      <c r="G37" s="63">
        <f t="shared" si="6"/>
        <v>12.74</v>
      </c>
    </row>
    <row r="38" spans="1:7" ht="16.2" x14ac:dyDescent="0.4">
      <c r="A38" s="64" t="s">
        <v>51</v>
      </c>
      <c r="B38" s="65"/>
      <c r="C38" s="65"/>
      <c r="D38" s="65"/>
      <c r="E38" s="65"/>
      <c r="F38" s="66">
        <f>CEILING((SUM(F33:F37)),1)</f>
        <v>67</v>
      </c>
      <c r="G38" s="67">
        <f>CEILING(SUM(G33:G37),1)</f>
        <v>197</v>
      </c>
    </row>
    <row r="41" spans="1:7" ht="16.2" x14ac:dyDescent="0.25">
      <c r="A41" s="68" t="s">
        <v>22</v>
      </c>
      <c r="B41" s="69"/>
      <c r="C41" s="70"/>
      <c r="D41" s="70"/>
      <c r="E41" s="70"/>
      <c r="F41" s="71"/>
      <c r="G41" s="72"/>
    </row>
    <row r="42" spans="1:7" ht="16.2" x14ac:dyDescent="0.25">
      <c r="A42" s="73" t="s">
        <v>15</v>
      </c>
      <c r="B42" s="74" t="s">
        <v>16</v>
      </c>
      <c r="C42" s="46">
        <f>(B23*B22*2.5*B18)/1000</f>
        <v>187.5</v>
      </c>
      <c r="D42" s="83" t="s">
        <v>52</v>
      </c>
      <c r="E42" s="84"/>
      <c r="F42" s="84"/>
      <c r="G42" s="75"/>
    </row>
    <row r="43" spans="1:7" ht="16.2" x14ac:dyDescent="0.25">
      <c r="A43" s="76" t="s">
        <v>23</v>
      </c>
      <c r="B43" s="77"/>
      <c r="C43" s="49" t="s">
        <v>53</v>
      </c>
      <c r="D43" s="85"/>
      <c r="E43" s="82"/>
      <c r="F43" s="82"/>
      <c r="G43" s="5"/>
    </row>
    <row r="44" spans="1:7" ht="16.2" x14ac:dyDescent="0.25">
      <c r="A44" s="10" t="s">
        <v>24</v>
      </c>
      <c r="B44" s="78"/>
      <c r="C44" s="79"/>
      <c r="D44" s="85"/>
      <c r="E44" s="82"/>
      <c r="F44" s="82"/>
      <c r="G44" s="5"/>
    </row>
    <row r="45" spans="1:7" ht="32.4" x14ac:dyDescent="0.25">
      <c r="A45" s="73" t="s">
        <v>17</v>
      </c>
      <c r="B45" s="74" t="s">
        <v>16</v>
      </c>
      <c r="C45" s="46" t="s">
        <v>18</v>
      </c>
      <c r="D45" s="85"/>
      <c r="E45" s="82"/>
      <c r="F45" s="82"/>
      <c r="G45" s="5"/>
    </row>
    <row r="46" spans="1:7" ht="16.2" x14ac:dyDescent="0.25">
      <c r="A46" s="10" t="s">
        <v>19</v>
      </c>
      <c r="B46" s="7"/>
      <c r="C46" s="79" t="s">
        <v>20</v>
      </c>
      <c r="D46" s="86"/>
      <c r="E46" s="81"/>
      <c r="F46" s="81"/>
      <c r="G46" s="80"/>
    </row>
  </sheetData>
  <mergeCells count="1">
    <mergeCell ref="D42:F46"/>
  </mergeCells>
  <pageMargins left="0.7" right="0.7" top="0.75" bottom="0.75" header="0.3" footer="0.3"/>
  <legacyDrawing r:id="rId1"/>
</worksheet>
</file>

<file path=docMetadata/LabelInfo.xml><?xml version="1.0" encoding="utf-8"?>
<clbl:labelList xmlns:clbl="http://schemas.microsoft.com/office/2020/mipLabelMetadata">
  <clbl:label id="{a0819fa7-4367-4500-ba88-dd630d977609}" enabled="1" method="Standard" siteId="{63ce7d59-2f3e-42cd-a8cc-be764cff5eb6}" contentBits="0"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eSigent-MockIDA-Refined-100TPS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Md Humair Kankudti</cp:lastModifiedBy>
  <dcterms:modified xsi:type="dcterms:W3CDTF">2025-07-23T13:45:51Z</dcterms:modified>
</cp:coreProperties>
</file>