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orga\Downloads\"/>
    </mc:Choice>
  </mc:AlternateContent>
  <xr:revisionPtr revIDLastSave="0" documentId="8_{A0B667CB-EE79-4D22-8CFC-F7ECBCFB7F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ss Triangles" sheetId="1" r:id="rId1"/>
    <sheet name="Rating 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9Rrxl2MgGBg5UziK94HBRHcDAQQ=="/>
    </ext>
  </extLst>
</workbook>
</file>

<file path=xl/calcChain.xml><?xml version="1.0" encoding="utf-8"?>
<calcChain xmlns="http://schemas.openxmlformats.org/spreadsheetml/2006/main">
  <c r="D30" i="1" l="1"/>
  <c r="D39" i="1"/>
  <c r="J27" i="1"/>
  <c r="C30" i="1"/>
  <c r="C39" i="1"/>
  <c r="K36" i="1"/>
  <c r="K34" i="1"/>
  <c r="K35" i="1"/>
  <c r="K33" i="1"/>
  <c r="I40" i="1"/>
  <c r="J34" i="1"/>
  <c r="E40" i="1"/>
  <c r="D40" i="1"/>
  <c r="J35" i="1" s="1"/>
  <c r="C40" i="1"/>
  <c r="I35" i="1"/>
  <c r="I34" i="1"/>
  <c r="L34" i="1" s="1"/>
  <c r="I33" i="1"/>
  <c r="I36" i="1" s="1"/>
  <c r="K29" i="1"/>
  <c r="I29" i="1"/>
  <c r="L26" i="1"/>
  <c r="K27" i="1"/>
  <c r="K28" i="1"/>
  <c r="K26" i="1"/>
  <c r="L27" i="1"/>
  <c r="J26" i="1"/>
  <c r="I28" i="1"/>
  <c r="I27" i="1"/>
  <c r="I26" i="1"/>
  <c r="E38" i="1"/>
  <c r="D38" i="1"/>
  <c r="C38" i="1"/>
  <c r="E31" i="1"/>
  <c r="D31" i="1"/>
  <c r="J28" i="1" s="1"/>
  <c r="L28" i="1" s="1"/>
  <c r="C31" i="1"/>
  <c r="E30" i="1"/>
  <c r="C37" i="1"/>
  <c r="D36" i="1"/>
  <c r="C36" i="1"/>
  <c r="E35" i="1"/>
  <c r="D35" i="1"/>
  <c r="C35" i="1"/>
  <c r="D26" i="1"/>
  <c r="D29" i="1" s="1"/>
  <c r="E26" i="1"/>
  <c r="E29" i="1" s="1"/>
  <c r="D27" i="1"/>
  <c r="C27" i="1"/>
  <c r="C28" i="1"/>
  <c r="C26" i="1"/>
  <c r="C29" i="1" s="1"/>
  <c r="K12" i="2"/>
  <c r="K7" i="2"/>
  <c r="K8" i="2"/>
  <c r="K9" i="2"/>
  <c r="K10" i="2"/>
  <c r="B16" i="1"/>
  <c r="B17" i="1" s="1"/>
  <c r="D14" i="1"/>
  <c r="E14" i="1" s="1"/>
  <c r="F14" i="1" s="1"/>
  <c r="B9" i="1"/>
  <c r="B10" i="1" s="1"/>
  <c r="D7" i="1"/>
  <c r="E7" i="1" s="1"/>
  <c r="F7" i="1" s="1"/>
  <c r="L35" i="1" l="1"/>
  <c r="J33" i="1"/>
  <c r="J29" i="1"/>
  <c r="L29" i="1" s="1"/>
  <c r="E39" i="1"/>
  <c r="L33" i="1" l="1"/>
  <c r="J36" i="1"/>
  <c r="L36" i="1" s="1"/>
  <c r="I39" i="1" s="1"/>
  <c r="I41" i="1" s="1"/>
  <c r="I43" i="1" s="1"/>
</calcChain>
</file>

<file path=xl/sharedStrings.xml><?xml version="1.0" encoding="utf-8"?>
<sst xmlns="http://schemas.openxmlformats.org/spreadsheetml/2006/main" count="70" uniqueCount="44">
  <si>
    <t>Loss Triangles, Cumulative</t>
  </si>
  <si>
    <t>Premium</t>
  </si>
  <si>
    <t>Assume coverage is D&amp;O</t>
  </si>
  <si>
    <t>All Values are in 000s</t>
  </si>
  <si>
    <t>HG1</t>
  </si>
  <si>
    <t>AY\DevMth</t>
  </si>
  <si>
    <t>Earned Premium</t>
  </si>
  <si>
    <t>HG2</t>
  </si>
  <si>
    <t>Assume that 40mm of premium is fully credible</t>
  </si>
  <si>
    <t xml:space="preserve">Formula = </t>
  </si>
  <si>
    <t>Asset Size Base Rate * (Limit Factor - Retention factor) * Industry Factor * 1.7</t>
  </si>
  <si>
    <t>(1.7 is the loss cost multipler)</t>
  </si>
  <si>
    <t>D&amp;O</t>
  </si>
  <si>
    <t>Assets (Base Rate)</t>
  </si>
  <si>
    <t>Asset Size</t>
  </si>
  <si>
    <t>Base Rate</t>
  </si>
  <si>
    <t>Limit Retention Factor</t>
  </si>
  <si>
    <t>Factor</t>
  </si>
  <si>
    <t>Industry</t>
  </si>
  <si>
    <t>Hazard Group 1</t>
  </si>
  <si>
    <t>Hazard Group 2</t>
  </si>
  <si>
    <t>Hazard Group 3</t>
  </si>
  <si>
    <t>Limit</t>
  </si>
  <si>
    <t>Retention</t>
  </si>
  <si>
    <t>Loss Cost</t>
  </si>
  <si>
    <t>Value</t>
  </si>
  <si>
    <t>Age-to-Age Factors</t>
  </si>
  <si>
    <t>12-24</t>
  </si>
  <si>
    <t>24-36</t>
  </si>
  <si>
    <t>36-48</t>
  </si>
  <si>
    <t>AY</t>
  </si>
  <si>
    <t>Average</t>
  </si>
  <si>
    <t>Selected</t>
  </si>
  <si>
    <t>Age-to-Ult Factors</t>
  </si>
  <si>
    <t>Total</t>
  </si>
  <si>
    <t>Latest Loss</t>
  </si>
  <si>
    <t>Ultimate Loss</t>
  </si>
  <si>
    <t>Loss Ratio</t>
  </si>
  <si>
    <t>Current Factor</t>
  </si>
  <si>
    <t>Credibility</t>
  </si>
  <si>
    <t>Selected Factor</t>
  </si>
  <si>
    <t>Indicated Change</t>
  </si>
  <si>
    <t>Selected Change</t>
  </si>
  <si>
    <t>Loss Ratio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</si>
</sst>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_(* #,##0.000000_);_(* \(#,##0.000000\);_(* &quot;-&quot;??_);_(@_)"/>
    <numFmt numFmtId="166" formatCode="&quot;$&quot;#,##0;[Red]\-&quot;$&quot;#,##0"/>
    <numFmt numFmtId="167" formatCode="0.000"/>
    <numFmt numFmtId="168" formatCode="0.00000000"/>
    <numFmt numFmtId="169" formatCode="&quot;$&quot;#,##0.00"/>
  </numFmts>
  <fonts count="10" x14ac:knownFonts="1">
    <font>
      <sz val="10"/>
      <color rgb="FF000000"/>
      <name val="Arial"/>
      <scheme val="minor"/>
    </font>
    <font>
      <b/>
      <u/>
      <sz val="10"/>
      <color theme="1"/>
      <name val="Arial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b/>
      <sz val="24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5" fillId="0" borderId="0" xfId="0" applyFont="1"/>
    <xf numFmtId="0" fontId="5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/>
    <xf numFmtId="0" fontId="6" fillId="0" borderId="0" xfId="0" applyFont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right" wrapText="1"/>
    </xf>
    <xf numFmtId="0" fontId="2" fillId="0" borderId="3" xfId="0" applyFont="1" applyBorder="1" applyAlignment="1">
      <alignment vertical="top"/>
    </xf>
    <xf numFmtId="164" fontId="7" fillId="0" borderId="4" xfId="0" applyNumberFormat="1" applyFont="1" applyBorder="1" applyAlignment="1">
      <alignment wrapText="1"/>
    </xf>
    <xf numFmtId="164" fontId="7" fillId="0" borderId="4" xfId="0" applyNumberFormat="1" applyFont="1" applyBorder="1" applyAlignment="1">
      <alignment horizontal="right"/>
    </xf>
    <xf numFmtId="4" fontId="7" fillId="0" borderId="4" xfId="0" applyNumberFormat="1" applyFont="1" applyBorder="1" applyAlignment="1">
      <alignment horizontal="right"/>
    </xf>
    <xf numFmtId="165" fontId="7" fillId="0" borderId="4" xfId="0" applyNumberFormat="1" applyFont="1" applyBorder="1" applyAlignment="1">
      <alignment horizontal="right" wrapText="1"/>
    </xf>
    <xf numFmtId="0" fontId="2" fillId="0" borderId="3" xfId="0" applyFont="1" applyBorder="1"/>
    <xf numFmtId="166" fontId="7" fillId="0" borderId="4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2" fontId="2" fillId="0" borderId="0" xfId="0" applyNumberFormat="1" applyFont="1"/>
    <xf numFmtId="166" fontId="7" fillId="0" borderId="4" xfId="0" applyNumberFormat="1" applyFont="1" applyBorder="1" applyAlignment="1">
      <alignment wrapText="1"/>
    </xf>
    <xf numFmtId="167" fontId="7" fillId="0" borderId="4" xfId="0" applyNumberFormat="1" applyFont="1" applyBorder="1" applyAlignment="1">
      <alignment horizontal="right"/>
    </xf>
    <xf numFmtId="168" fontId="7" fillId="0" borderId="4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right"/>
    </xf>
    <xf numFmtId="3" fontId="7" fillId="0" borderId="4" xfId="0" applyNumberFormat="1" applyFont="1" applyBorder="1"/>
    <xf numFmtId="2" fontId="0" fillId="0" borderId="0" xfId="0" applyNumberFormat="1"/>
    <xf numFmtId="169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24</xdr:row>
      <xdr:rowOff>0</xdr:rowOff>
    </xdr:from>
    <xdr:ext cx="4429125" cy="155234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B463DA-7921-4B88-2A3A-71B90EA5885A}"/>
            </a:ext>
          </a:extLst>
        </xdr:cNvPr>
        <xdr:cNvSpPr txBox="1"/>
      </xdr:nvSpPr>
      <xdr:spPr>
        <a:xfrm>
          <a:off x="11496675" y="4800600"/>
          <a:ext cx="4429125" cy="155234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Notes:</a:t>
          </a:r>
        </a:p>
        <a:p>
          <a:r>
            <a:rPr lang="en-US" sz="1100"/>
            <a:t>1. Development in AY 2018 looks quite a bit different</a:t>
          </a:r>
          <a:r>
            <a:rPr lang="en-US" sz="1100" baseline="0"/>
            <a:t> than the other two years. I considered selecting only the most recent year to ignore that different year, but decided to select the average. There is already so little data I didn't want to ignore it.</a:t>
          </a:r>
        </a:p>
        <a:p>
          <a:r>
            <a:rPr lang="en-US" sz="1100" baseline="0"/>
            <a:t>2. The hazard groups have developed identically so it makes sense to select the same development factors for each group.</a:t>
          </a:r>
        </a:p>
        <a:p>
          <a:r>
            <a:rPr lang="en-US" sz="1100" baseline="0"/>
            <a:t>3. The exercise is to select a new factor for HG2 and the decision in (1) has no impact on the difference in overall loss level.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1000"/>
  <sheetViews>
    <sheetView tabSelected="1" topLeftCell="A9" workbookViewId="0">
      <selection activeCell="I43" sqref="I43"/>
    </sheetView>
  </sheetViews>
  <sheetFormatPr defaultColWidth="12.5703125" defaultRowHeight="15" customHeight="1" x14ac:dyDescent="0.2"/>
  <cols>
    <col min="1" max="1" width="12.5703125" customWidth="1"/>
    <col min="2" max="2" width="21.5703125" customWidth="1"/>
    <col min="3" max="6" width="12.5703125" customWidth="1"/>
  </cols>
  <sheetData>
    <row r="1" spans="2:8" ht="15.75" customHeight="1" x14ac:dyDescent="0.2"/>
    <row r="2" spans="2:8" ht="15.75" customHeight="1" x14ac:dyDescent="0.2">
      <c r="B2" s="1" t="s">
        <v>0</v>
      </c>
      <c r="C2" s="2"/>
      <c r="D2" s="2"/>
      <c r="E2" s="2"/>
      <c r="F2" s="2"/>
      <c r="H2" s="3" t="s">
        <v>1</v>
      </c>
    </row>
    <row r="3" spans="2:8" ht="15.75" customHeight="1" x14ac:dyDescent="0.2">
      <c r="B3" s="2"/>
      <c r="C3" s="2"/>
      <c r="D3" s="2"/>
      <c r="E3" s="2"/>
      <c r="F3" s="2"/>
    </row>
    <row r="4" spans="2:8" ht="15.75" customHeight="1" x14ac:dyDescent="0.2">
      <c r="B4" s="2" t="s">
        <v>2</v>
      </c>
      <c r="C4" s="2"/>
      <c r="D4" s="2"/>
      <c r="E4" s="2"/>
      <c r="F4" s="2"/>
    </row>
    <row r="5" spans="2:8" ht="15.75" customHeight="1" x14ac:dyDescent="0.2">
      <c r="B5" s="4" t="s">
        <v>3</v>
      </c>
      <c r="C5" s="2"/>
      <c r="D5" s="2"/>
      <c r="E5" s="2"/>
      <c r="F5" s="2"/>
    </row>
    <row r="6" spans="2:8" ht="15.75" customHeight="1" x14ac:dyDescent="0.2">
      <c r="B6" s="2" t="s">
        <v>4</v>
      </c>
      <c r="C6" s="2"/>
      <c r="D6" s="2"/>
      <c r="E6" s="2"/>
      <c r="F6" s="2"/>
    </row>
    <row r="7" spans="2:8" ht="15.75" customHeight="1" x14ac:dyDescent="0.2">
      <c r="B7" s="2" t="s">
        <v>5</v>
      </c>
      <c r="C7" s="5">
        <v>12</v>
      </c>
      <c r="D7" s="5">
        <f t="shared" ref="D7:F7" si="0">C7+12</f>
        <v>24</v>
      </c>
      <c r="E7" s="5">
        <f t="shared" si="0"/>
        <v>36</v>
      </c>
      <c r="F7" s="5">
        <f t="shared" si="0"/>
        <v>48</v>
      </c>
      <c r="H7" s="2" t="s">
        <v>6</v>
      </c>
    </row>
    <row r="8" spans="2:8" ht="15.75" customHeight="1" x14ac:dyDescent="0.2">
      <c r="B8" s="5">
        <v>2018</v>
      </c>
      <c r="C8" s="6">
        <v>500</v>
      </c>
      <c r="D8" s="6">
        <v>700</v>
      </c>
      <c r="E8" s="6">
        <v>800</v>
      </c>
      <c r="F8" s="6">
        <v>850</v>
      </c>
      <c r="H8" s="7">
        <v>1000</v>
      </c>
    </row>
    <row r="9" spans="2:8" ht="15.75" customHeight="1" x14ac:dyDescent="0.2">
      <c r="B9" s="5">
        <f t="shared" ref="B9:B10" si="1">B8+1</f>
        <v>2019</v>
      </c>
      <c r="C9" s="6">
        <v>450</v>
      </c>
      <c r="D9" s="6">
        <v>560</v>
      </c>
      <c r="E9" s="6">
        <v>600</v>
      </c>
      <c r="F9" s="7"/>
      <c r="H9" s="7">
        <v>1000</v>
      </c>
    </row>
    <row r="10" spans="2:8" ht="15.75" customHeight="1" x14ac:dyDescent="0.2">
      <c r="B10" s="5">
        <f t="shared" si="1"/>
        <v>2020</v>
      </c>
      <c r="C10" s="6">
        <v>400</v>
      </c>
      <c r="D10" s="6">
        <v>500</v>
      </c>
      <c r="E10" s="7"/>
      <c r="F10" s="7"/>
      <c r="H10" s="7">
        <v>1000</v>
      </c>
    </row>
    <row r="11" spans="2:8" ht="15.75" customHeight="1" x14ac:dyDescent="0.2">
      <c r="B11" s="2"/>
      <c r="C11" s="7"/>
      <c r="D11" s="7"/>
      <c r="E11" s="7"/>
      <c r="F11" s="7"/>
    </row>
    <row r="12" spans="2:8" ht="15.75" customHeight="1" x14ac:dyDescent="0.2">
      <c r="B12" s="2"/>
      <c r="C12" s="7"/>
      <c r="D12" s="7"/>
      <c r="E12" s="7"/>
      <c r="F12" s="7"/>
    </row>
    <row r="13" spans="2:8" ht="15.75" customHeight="1" x14ac:dyDescent="0.2">
      <c r="B13" s="2" t="s">
        <v>7</v>
      </c>
      <c r="C13" s="7"/>
      <c r="D13" s="7"/>
      <c r="E13" s="7"/>
      <c r="F13" s="7"/>
    </row>
    <row r="14" spans="2:8" ht="15.75" customHeight="1" x14ac:dyDescent="0.2">
      <c r="B14" s="2" t="s">
        <v>5</v>
      </c>
      <c r="C14" s="6">
        <v>12</v>
      </c>
      <c r="D14" s="6">
        <f t="shared" ref="D14:F14" si="2">C14+12</f>
        <v>24</v>
      </c>
      <c r="E14" s="6">
        <f t="shared" si="2"/>
        <v>36</v>
      </c>
      <c r="F14" s="6">
        <f t="shared" si="2"/>
        <v>48</v>
      </c>
      <c r="H14" s="2" t="s">
        <v>6</v>
      </c>
    </row>
    <row r="15" spans="2:8" ht="15.75" customHeight="1" x14ac:dyDescent="0.2">
      <c r="B15" s="5">
        <v>2018</v>
      </c>
      <c r="C15" s="6">
        <v>7500</v>
      </c>
      <c r="D15" s="6">
        <v>10500</v>
      </c>
      <c r="E15" s="6">
        <v>12000</v>
      </c>
      <c r="F15" s="6">
        <v>12750</v>
      </c>
      <c r="H15" s="7">
        <v>10000</v>
      </c>
    </row>
    <row r="16" spans="2:8" ht="15.75" customHeight="1" x14ac:dyDescent="0.2">
      <c r="B16" s="5">
        <f t="shared" ref="B16:B17" si="3">B15+1</f>
        <v>2019</v>
      </c>
      <c r="C16" s="6">
        <v>6750</v>
      </c>
      <c r="D16" s="6">
        <v>8400</v>
      </c>
      <c r="E16" s="6">
        <v>9000</v>
      </c>
      <c r="F16" s="7"/>
      <c r="H16" s="7">
        <v>10000</v>
      </c>
    </row>
    <row r="17" spans="2:17" ht="15.75" customHeight="1" x14ac:dyDescent="0.2">
      <c r="B17" s="5">
        <f t="shared" si="3"/>
        <v>2020</v>
      </c>
      <c r="C17" s="6">
        <v>6000</v>
      </c>
      <c r="D17" s="6">
        <v>7500</v>
      </c>
      <c r="E17" s="7"/>
      <c r="F17" s="7"/>
      <c r="H17" s="7">
        <v>10000</v>
      </c>
    </row>
    <row r="18" spans="2:17" ht="15.75" customHeight="1" x14ac:dyDescent="0.2">
      <c r="B18" s="2"/>
      <c r="C18" s="2"/>
      <c r="D18" s="2"/>
      <c r="E18" s="2"/>
      <c r="F18" s="2"/>
    </row>
    <row r="19" spans="2:17" ht="15.75" customHeight="1" x14ac:dyDescent="0.2">
      <c r="B19" s="2"/>
      <c r="C19" s="2"/>
      <c r="D19" s="2"/>
      <c r="E19" s="2"/>
      <c r="F19" s="2"/>
    </row>
    <row r="20" spans="2:17" ht="15.75" customHeight="1" x14ac:dyDescent="0.2">
      <c r="B20" s="2" t="s">
        <v>8</v>
      </c>
      <c r="C20" s="5"/>
      <c r="D20" s="2"/>
      <c r="E20" s="2"/>
      <c r="F20" s="2"/>
    </row>
    <row r="21" spans="2:17" ht="15.75" customHeight="1" x14ac:dyDescent="0.2">
      <c r="B21" s="2"/>
      <c r="C21" s="2"/>
      <c r="D21" s="2"/>
      <c r="E21" s="2"/>
      <c r="F21" s="2"/>
    </row>
    <row r="22" spans="2:17" ht="15.75" customHeight="1" x14ac:dyDescent="0.2">
      <c r="C22" s="2"/>
      <c r="D22" s="2"/>
      <c r="E22" s="2"/>
      <c r="F22" s="2"/>
    </row>
    <row r="23" spans="2:17" ht="15.75" customHeight="1" x14ac:dyDescent="0.2">
      <c r="B23" t="s">
        <v>26</v>
      </c>
      <c r="H23" s="36" t="s">
        <v>43</v>
      </c>
    </row>
    <row r="24" spans="2:17" ht="15.75" customHeight="1" x14ac:dyDescent="0.2">
      <c r="B24" t="s">
        <v>4</v>
      </c>
      <c r="H24" t="s">
        <v>4</v>
      </c>
    </row>
    <row r="25" spans="2:17" ht="15.75" customHeight="1" x14ac:dyDescent="0.2">
      <c r="B25" t="s">
        <v>30</v>
      </c>
      <c r="C25" s="31" t="s">
        <v>27</v>
      </c>
      <c r="D25" s="31" t="s">
        <v>28</v>
      </c>
      <c r="E25" s="31" t="s">
        <v>29</v>
      </c>
      <c r="H25" t="s">
        <v>30</v>
      </c>
      <c r="I25" t="s">
        <v>35</v>
      </c>
      <c r="J25" t="s">
        <v>36</v>
      </c>
      <c r="K25" t="s">
        <v>1</v>
      </c>
      <c r="L25" t="s">
        <v>37</v>
      </c>
    </row>
    <row r="26" spans="2:17" ht="15.75" customHeight="1" x14ac:dyDescent="0.2">
      <c r="B26">
        <v>2018</v>
      </c>
      <c r="C26">
        <f>D8/C8</f>
        <v>1.4</v>
      </c>
      <c r="D26">
        <f t="shared" ref="D26:E26" si="4">E8/D8</f>
        <v>1.1428571428571428</v>
      </c>
      <c r="E26">
        <f t="shared" si="4"/>
        <v>1.0625</v>
      </c>
      <c r="H26">
        <v>2018</v>
      </c>
      <c r="I26" s="32">
        <f>F8</f>
        <v>850</v>
      </c>
      <c r="J26" s="32">
        <f>I26</f>
        <v>850</v>
      </c>
      <c r="K26" s="32">
        <f>H8</f>
        <v>1000</v>
      </c>
      <c r="L26">
        <f>J26/K26</f>
        <v>0.85</v>
      </c>
      <c r="O26" s="32"/>
      <c r="P26" s="32"/>
      <c r="Q26" s="32"/>
    </row>
    <row r="27" spans="2:17" ht="15.75" customHeight="1" x14ac:dyDescent="0.2">
      <c r="B27">
        <v>2019</v>
      </c>
      <c r="C27">
        <f t="shared" ref="C27:D28" si="5">D9/C9</f>
        <v>1.2444444444444445</v>
      </c>
      <c r="D27">
        <f t="shared" si="5"/>
        <v>1.0714285714285714</v>
      </c>
      <c r="H27">
        <v>2019</v>
      </c>
      <c r="I27" s="32">
        <f>E9</f>
        <v>600</v>
      </c>
      <c r="J27">
        <f>I27*E31</f>
        <v>637.5</v>
      </c>
      <c r="K27" s="32">
        <f>H9</f>
        <v>1000</v>
      </c>
      <c r="L27">
        <f t="shared" ref="L27:L29" si="6">J27/K27</f>
        <v>0.63749999999999996</v>
      </c>
      <c r="O27" s="32"/>
      <c r="Q27" s="32"/>
    </row>
    <row r="28" spans="2:17" ht="15.75" customHeight="1" x14ac:dyDescent="0.2">
      <c r="B28">
        <v>2020</v>
      </c>
      <c r="C28">
        <f t="shared" si="5"/>
        <v>1.25</v>
      </c>
      <c r="H28">
        <v>2020</v>
      </c>
      <c r="I28" s="32">
        <f>D10</f>
        <v>500</v>
      </c>
      <c r="J28">
        <f>I28*D31</f>
        <v>588.16964285714289</v>
      </c>
      <c r="K28" s="32">
        <f>H10</f>
        <v>1000</v>
      </c>
      <c r="L28">
        <f t="shared" si="6"/>
        <v>0.5881696428571429</v>
      </c>
      <c r="O28" s="32"/>
      <c r="Q28" s="32"/>
    </row>
    <row r="29" spans="2:17" ht="15.75" customHeight="1" x14ac:dyDescent="0.2">
      <c r="B29" t="s">
        <v>31</v>
      </c>
      <c r="C29">
        <f>AVERAGE(C26:C28)</f>
        <v>1.2981481481481481</v>
      </c>
      <c r="D29">
        <f>AVERAGE(D26:D28)</f>
        <v>1.1071428571428572</v>
      </c>
      <c r="E29">
        <f>AVERAGE(E26:E28)</f>
        <v>1.0625</v>
      </c>
      <c r="H29" t="s">
        <v>34</v>
      </c>
      <c r="I29" s="32">
        <f>SUM(I26:I28)</f>
        <v>1950</v>
      </c>
      <c r="J29" s="32">
        <f>SUM(J26:J28)</f>
        <v>2075.6696428571431</v>
      </c>
      <c r="K29" s="32">
        <f>SUM(K26:K28)</f>
        <v>3000</v>
      </c>
      <c r="L29" s="35">
        <f t="shared" si="6"/>
        <v>0.69188988095238102</v>
      </c>
      <c r="O29" s="32"/>
      <c r="P29" s="32"/>
      <c r="Q29" s="32"/>
    </row>
    <row r="30" spans="2:17" ht="15.75" customHeight="1" x14ac:dyDescent="0.2">
      <c r="B30" t="s">
        <v>32</v>
      </c>
      <c r="C30">
        <f>C29</f>
        <v>1.2981481481481481</v>
      </c>
      <c r="D30">
        <f>D29</f>
        <v>1.1071428571428572</v>
      </c>
      <c r="E30">
        <f>E29</f>
        <v>1.0625</v>
      </c>
    </row>
    <row r="31" spans="2:17" ht="15.75" customHeight="1" x14ac:dyDescent="0.2">
      <c r="B31" t="s">
        <v>33</v>
      </c>
      <c r="C31">
        <f>PRODUCT(C30:$E$30)</f>
        <v>1.5270626653439154</v>
      </c>
      <c r="D31">
        <f>PRODUCT(D30:$E$30)</f>
        <v>1.1763392857142858</v>
      </c>
      <c r="E31">
        <f>PRODUCT(E30:$E$30)</f>
        <v>1.0625</v>
      </c>
      <c r="H31" t="s">
        <v>7</v>
      </c>
    </row>
    <row r="32" spans="2:17" ht="15.75" customHeight="1" x14ac:dyDescent="0.2">
      <c r="H32" t="s">
        <v>30</v>
      </c>
      <c r="I32" t="s">
        <v>35</v>
      </c>
      <c r="J32" t="s">
        <v>36</v>
      </c>
      <c r="K32" t="s">
        <v>1</v>
      </c>
      <c r="L32" t="s">
        <v>37</v>
      </c>
    </row>
    <row r="33" spans="2:17" ht="15.75" customHeight="1" x14ac:dyDescent="0.2">
      <c r="B33" t="s">
        <v>7</v>
      </c>
      <c r="H33">
        <v>2018</v>
      </c>
      <c r="I33" s="32">
        <f>F15</f>
        <v>12750</v>
      </c>
      <c r="J33" s="32">
        <f>I33</f>
        <v>12750</v>
      </c>
      <c r="K33" s="32">
        <f>H15</f>
        <v>10000</v>
      </c>
      <c r="L33">
        <f>J33/K33</f>
        <v>1.2749999999999999</v>
      </c>
      <c r="O33" s="32"/>
      <c r="P33" s="32"/>
      <c r="Q33" s="32"/>
    </row>
    <row r="34" spans="2:17" ht="15.75" customHeight="1" x14ac:dyDescent="0.2">
      <c r="B34" t="s">
        <v>30</v>
      </c>
      <c r="C34" s="31" t="s">
        <v>27</v>
      </c>
      <c r="D34" s="31" t="s">
        <v>28</v>
      </c>
      <c r="E34" s="31" t="s">
        <v>29</v>
      </c>
      <c r="H34">
        <v>2019</v>
      </c>
      <c r="I34" s="32">
        <f>E16</f>
        <v>9000</v>
      </c>
      <c r="J34">
        <f>I34*E40</f>
        <v>9562.5</v>
      </c>
      <c r="K34" s="32">
        <f t="shared" ref="K34:K36" si="7">H16</f>
        <v>10000</v>
      </c>
      <c r="L34">
        <f t="shared" ref="L34:L36" si="8">J34/K34</f>
        <v>0.95625000000000004</v>
      </c>
      <c r="O34" s="32"/>
      <c r="Q34" s="32"/>
    </row>
    <row r="35" spans="2:17" ht="15.75" customHeight="1" x14ac:dyDescent="0.2">
      <c r="B35">
        <v>2018</v>
      </c>
      <c r="C35">
        <f>D15/C15</f>
        <v>1.4</v>
      </c>
      <c r="D35">
        <f t="shared" ref="D35:E35" si="9">E15/D15</f>
        <v>1.1428571428571428</v>
      </c>
      <c r="E35">
        <f t="shared" si="9"/>
        <v>1.0625</v>
      </c>
      <c r="H35">
        <v>2020</v>
      </c>
      <c r="I35" s="32">
        <f>D17</f>
        <v>7500</v>
      </c>
      <c r="J35">
        <f>I35*D40</f>
        <v>8822.5446428571431</v>
      </c>
      <c r="K35" s="32">
        <f t="shared" si="7"/>
        <v>10000</v>
      </c>
      <c r="L35">
        <f t="shared" si="8"/>
        <v>0.8822544642857143</v>
      </c>
      <c r="O35" s="32"/>
      <c r="Q35" s="32"/>
    </row>
    <row r="36" spans="2:17" ht="15.75" customHeight="1" x14ac:dyDescent="0.2">
      <c r="B36">
        <v>2019</v>
      </c>
      <c r="C36">
        <f t="shared" ref="C36:D36" si="10">D16/C16</f>
        <v>1.2444444444444445</v>
      </c>
      <c r="D36">
        <f t="shared" si="10"/>
        <v>1.0714285714285714</v>
      </c>
      <c r="H36" t="s">
        <v>34</v>
      </c>
      <c r="I36" s="32">
        <f>SUM(I33:I35)</f>
        <v>29250</v>
      </c>
      <c r="J36" s="32">
        <f>SUM(J33:J35)</f>
        <v>31135.044642857145</v>
      </c>
      <c r="K36" s="32">
        <f>SUM(K33:K35)</f>
        <v>30000</v>
      </c>
      <c r="L36" s="35">
        <f t="shared" si="8"/>
        <v>1.0378348214285715</v>
      </c>
      <c r="O36" s="32"/>
      <c r="P36" s="32"/>
      <c r="Q36" s="32"/>
    </row>
    <row r="37" spans="2:17" ht="15.75" customHeight="1" x14ac:dyDescent="0.2">
      <c r="B37">
        <v>2020</v>
      </c>
      <c r="C37">
        <f>D17/C17</f>
        <v>1.25</v>
      </c>
    </row>
    <row r="38" spans="2:17" ht="15.75" customHeight="1" x14ac:dyDescent="0.2">
      <c r="B38" t="s">
        <v>31</v>
      </c>
      <c r="C38">
        <f>AVERAGE(C35:C37)</f>
        <v>1.2981481481481481</v>
      </c>
      <c r="D38">
        <f>AVERAGE(D35:D37)</f>
        <v>1.1071428571428572</v>
      </c>
      <c r="E38">
        <f>AVERAGE(E35:E37)</f>
        <v>1.0625</v>
      </c>
    </row>
    <row r="39" spans="2:17" ht="15.75" customHeight="1" x14ac:dyDescent="0.2">
      <c r="B39" t="s">
        <v>32</v>
      </c>
      <c r="C39">
        <f>C38</f>
        <v>1.2981481481481481</v>
      </c>
      <c r="D39">
        <f>D38</f>
        <v>1.1071428571428572</v>
      </c>
      <c r="E39">
        <f>E38</f>
        <v>1.0625</v>
      </c>
      <c r="H39" s="33" t="s">
        <v>41</v>
      </c>
      <c r="I39">
        <f>L36/L29</f>
        <v>1.5</v>
      </c>
      <c r="N39" s="33"/>
    </row>
    <row r="40" spans="2:17" ht="15.75" customHeight="1" x14ac:dyDescent="0.2">
      <c r="B40" t="s">
        <v>33</v>
      </c>
      <c r="C40">
        <f>PRODUCT(C39:$E39)</f>
        <v>1.5270626653439154</v>
      </c>
      <c r="D40">
        <f>PRODUCT(D39:$E39)</f>
        <v>1.1763392857142858</v>
      </c>
      <c r="E40">
        <f>PRODUCT(E39:$E39)</f>
        <v>1.0625</v>
      </c>
      <c r="H40" s="33" t="s">
        <v>39</v>
      </c>
      <c r="I40">
        <f>SQRT(30/40)</f>
        <v>0.8660254037844386</v>
      </c>
      <c r="N40" s="33"/>
    </row>
    <row r="41" spans="2:17" ht="15.75" customHeight="1" x14ac:dyDescent="0.2">
      <c r="H41" s="33" t="s">
        <v>42</v>
      </c>
      <c r="I41">
        <f>I39*I40+(1-I40)</f>
        <v>1.4330127018922194</v>
      </c>
      <c r="N41" s="33"/>
    </row>
    <row r="42" spans="2:17" ht="15.75" customHeight="1" x14ac:dyDescent="0.2">
      <c r="H42" s="33" t="s">
        <v>38</v>
      </c>
      <c r="I42">
        <v>1.25</v>
      </c>
      <c r="N42" s="33"/>
    </row>
    <row r="43" spans="2:17" ht="15.75" customHeight="1" x14ac:dyDescent="0.2">
      <c r="H43" s="34" t="s">
        <v>40</v>
      </c>
      <c r="I43" s="35">
        <f>I42*I41</f>
        <v>1.7912658773652743</v>
      </c>
    </row>
    <row r="44" spans="2:17" ht="15.75" customHeight="1" x14ac:dyDescent="0.2"/>
    <row r="45" spans="2:17" ht="15.75" customHeight="1" x14ac:dyDescent="0.2"/>
    <row r="46" spans="2:17" ht="15.75" customHeight="1" x14ac:dyDescent="0.2"/>
    <row r="47" spans="2:17" ht="15.75" customHeight="1" x14ac:dyDescent="0.2"/>
    <row r="48" spans="2:1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00"/>
  <sheetViews>
    <sheetView topLeftCell="A61" workbookViewId="0">
      <selection activeCell="L83" sqref="L83"/>
    </sheetView>
  </sheetViews>
  <sheetFormatPr defaultColWidth="12.5703125" defaultRowHeight="15" customHeight="1" x14ac:dyDescent="0.2"/>
  <cols>
    <col min="1" max="1" width="12.5703125" customWidth="1"/>
    <col min="2" max="2" width="21.42578125" customWidth="1"/>
    <col min="3" max="3" width="18.7109375" customWidth="1"/>
    <col min="4" max="6" width="12.5703125" customWidth="1"/>
  </cols>
  <sheetData>
    <row r="1" spans="2:11" ht="15.75" customHeight="1" x14ac:dyDescent="0.2"/>
    <row r="2" spans="2:11" ht="15.75" customHeight="1" x14ac:dyDescent="0.5">
      <c r="B2" s="8" t="s">
        <v>9</v>
      </c>
      <c r="C2" s="7" t="s">
        <v>10</v>
      </c>
      <c r="D2" s="2"/>
      <c r="E2" s="2"/>
      <c r="F2" s="2"/>
      <c r="G2" s="2"/>
    </row>
    <row r="3" spans="2:11" ht="15.75" customHeight="1" x14ac:dyDescent="0.5">
      <c r="B3" s="8"/>
      <c r="C3" s="7" t="s">
        <v>11</v>
      </c>
      <c r="D3" s="2"/>
      <c r="E3" s="2"/>
      <c r="F3" s="2"/>
      <c r="G3" s="2"/>
    </row>
    <row r="4" spans="2:11" ht="15.75" customHeight="1" x14ac:dyDescent="0.5">
      <c r="B4" s="8"/>
      <c r="C4" s="7"/>
      <c r="D4" s="2"/>
      <c r="E4" s="2"/>
      <c r="F4" s="2"/>
      <c r="G4" s="2"/>
    </row>
    <row r="5" spans="2:11" ht="15.75" customHeight="1" x14ac:dyDescent="0.5">
      <c r="B5" s="9" t="s">
        <v>12</v>
      </c>
      <c r="C5" s="10"/>
      <c r="D5" s="11"/>
      <c r="E5" s="11"/>
      <c r="F5" s="11"/>
      <c r="G5" s="11"/>
    </row>
    <row r="6" spans="2:11" ht="15.75" customHeight="1" x14ac:dyDescent="0.2">
      <c r="B6" s="2"/>
      <c r="C6" s="7"/>
      <c r="D6" s="2"/>
      <c r="E6" s="2"/>
      <c r="F6" s="2"/>
      <c r="G6" s="2"/>
      <c r="J6" t="s">
        <v>25</v>
      </c>
      <c r="K6" t="s">
        <v>17</v>
      </c>
    </row>
    <row r="7" spans="2:11" ht="15.75" customHeight="1" x14ac:dyDescent="0.2">
      <c r="B7" s="12" t="s">
        <v>13</v>
      </c>
      <c r="C7" s="13" t="s">
        <v>14</v>
      </c>
      <c r="D7" s="14" t="s">
        <v>15</v>
      </c>
      <c r="E7" s="14"/>
      <c r="F7" s="14"/>
      <c r="I7" t="s">
        <v>14</v>
      </c>
      <c r="J7">
        <v>1200000</v>
      </c>
      <c r="K7" s="30">
        <f>(J7-C9)/(C10-C9)*D10+(C10-J7)/(C10-C9)*D9</f>
        <v>2105.2666666666664</v>
      </c>
    </row>
    <row r="8" spans="2:11" ht="15.75" customHeight="1" x14ac:dyDescent="0.2">
      <c r="B8" s="15"/>
      <c r="C8" s="16">
        <v>1</v>
      </c>
      <c r="D8" s="17">
        <v>1065</v>
      </c>
      <c r="E8" s="18"/>
      <c r="F8" s="19"/>
      <c r="I8" t="s">
        <v>22</v>
      </c>
      <c r="J8">
        <v>5000000</v>
      </c>
      <c r="K8" s="29">
        <f>VLOOKUP(J8,$C$22:$D$75,2,FALSE)</f>
        <v>1.986</v>
      </c>
    </row>
    <row r="9" spans="2:11" ht="15.75" customHeight="1" x14ac:dyDescent="0.2">
      <c r="B9" s="20"/>
      <c r="C9" s="16">
        <v>1000000</v>
      </c>
      <c r="D9" s="17">
        <v>1819</v>
      </c>
      <c r="E9" s="18"/>
      <c r="F9" s="19"/>
      <c r="I9" t="s">
        <v>23</v>
      </c>
      <c r="J9">
        <v>1000000</v>
      </c>
      <c r="K9" s="29">
        <f>VLOOKUP(J9,$C$22:$D$75,2,FALSE)</f>
        <v>1</v>
      </c>
    </row>
    <row r="10" spans="2:11" ht="15.75" customHeight="1" x14ac:dyDescent="0.2">
      <c r="B10" s="20"/>
      <c r="C10" s="16">
        <v>2500000</v>
      </c>
      <c r="D10" s="17">
        <v>3966</v>
      </c>
      <c r="E10" s="21"/>
      <c r="F10" s="19"/>
      <c r="I10" t="s">
        <v>18</v>
      </c>
      <c r="J10" t="s">
        <v>20</v>
      </c>
      <c r="K10" s="29">
        <f>VLOOKUP(J10,C79:D81,2,FALSE)</f>
        <v>1.25</v>
      </c>
    </row>
    <row r="11" spans="2:11" ht="15.75" customHeight="1" x14ac:dyDescent="0.2">
      <c r="B11" s="20"/>
      <c r="C11" s="16">
        <v>5000000</v>
      </c>
      <c r="D11" s="17">
        <v>3619</v>
      </c>
      <c r="E11" s="21"/>
      <c r="F11" s="19"/>
      <c r="I11" t="s">
        <v>24</v>
      </c>
      <c r="K11">
        <v>1.7</v>
      </c>
    </row>
    <row r="12" spans="2:11" ht="15.75" customHeight="1" x14ac:dyDescent="0.2">
      <c r="B12" s="20"/>
      <c r="C12" s="16">
        <v>10000000</v>
      </c>
      <c r="D12" s="17">
        <v>4291</v>
      </c>
      <c r="E12" s="18"/>
      <c r="F12" s="19"/>
      <c r="K12" s="30">
        <f>K7*(K8-K9)*K10*K11</f>
        <v>4411.0599833333335</v>
      </c>
    </row>
    <row r="13" spans="2:11" ht="15.75" customHeight="1" x14ac:dyDescent="0.2">
      <c r="B13" s="20"/>
      <c r="C13" s="16">
        <v>15000000</v>
      </c>
      <c r="D13" s="17">
        <v>4905</v>
      </c>
      <c r="E13" s="18"/>
      <c r="F13" s="19"/>
    </row>
    <row r="14" spans="2:11" ht="15.75" customHeight="1" x14ac:dyDescent="0.2">
      <c r="B14" s="20"/>
      <c r="C14" s="16">
        <v>20000000</v>
      </c>
      <c r="D14" s="17">
        <v>5120</v>
      </c>
      <c r="E14" s="22"/>
      <c r="F14" s="19"/>
    </row>
    <row r="15" spans="2:11" ht="15.75" customHeight="1" x14ac:dyDescent="0.2">
      <c r="B15" s="20"/>
      <c r="C15" s="16">
        <v>25000000</v>
      </c>
      <c r="D15" s="17">
        <v>5499</v>
      </c>
      <c r="E15" s="18"/>
      <c r="F15" s="19"/>
    </row>
    <row r="16" spans="2:11" ht="15.75" customHeight="1" x14ac:dyDescent="0.2">
      <c r="B16" s="20"/>
      <c r="C16" s="16">
        <v>50000000</v>
      </c>
      <c r="D16" s="17">
        <v>6279</v>
      </c>
      <c r="E16" s="18"/>
      <c r="F16" s="19"/>
    </row>
    <row r="17" spans="2:7" ht="15.75" customHeight="1" x14ac:dyDescent="0.2">
      <c r="B17" s="20"/>
      <c r="C17" s="16">
        <v>75000000</v>
      </c>
      <c r="D17" s="17">
        <v>6966</v>
      </c>
      <c r="E17" s="18"/>
      <c r="F17" s="19"/>
    </row>
    <row r="18" spans="2:7" ht="15.75" customHeight="1" x14ac:dyDescent="0.2">
      <c r="B18" s="20"/>
      <c r="C18" s="16">
        <v>100000000</v>
      </c>
      <c r="D18" s="17">
        <v>7156</v>
      </c>
      <c r="E18" s="18"/>
      <c r="F18" s="19"/>
    </row>
    <row r="19" spans="2:7" ht="15.75" customHeight="1" x14ac:dyDescent="0.2">
      <c r="B19" s="20"/>
      <c r="C19" s="16">
        <v>250000000</v>
      </c>
      <c r="D19" s="17">
        <v>8380</v>
      </c>
      <c r="E19" s="18"/>
      <c r="F19" s="19"/>
    </row>
    <row r="20" spans="2:7" ht="15.75" customHeight="1" x14ac:dyDescent="0.2">
      <c r="B20" s="2"/>
      <c r="C20" s="7"/>
      <c r="D20" s="2"/>
      <c r="E20" s="2"/>
      <c r="F20" s="2"/>
      <c r="G20" s="2"/>
    </row>
    <row r="21" spans="2:7" ht="15.75" customHeight="1" x14ac:dyDescent="0.2">
      <c r="B21" s="12" t="s">
        <v>16</v>
      </c>
      <c r="C21" s="13"/>
      <c r="D21" s="14" t="s">
        <v>17</v>
      </c>
      <c r="E21" s="14"/>
      <c r="F21" s="23"/>
      <c r="G21" s="2"/>
    </row>
    <row r="22" spans="2:7" ht="15.75" customHeight="1" x14ac:dyDescent="0.2">
      <c r="B22" s="15"/>
      <c r="C22" s="24">
        <v>0</v>
      </c>
      <c r="D22" s="25">
        <v>-0.76</v>
      </c>
      <c r="E22" s="26"/>
      <c r="F22" s="23"/>
      <c r="G22" s="2"/>
    </row>
    <row r="23" spans="2:7" ht="15.75" customHeight="1" x14ac:dyDescent="0.2">
      <c r="B23" s="20"/>
      <c r="C23" s="24">
        <v>1000</v>
      </c>
      <c r="D23" s="25">
        <v>-0.6</v>
      </c>
      <c r="E23" s="26"/>
      <c r="F23" s="23"/>
      <c r="G23" s="2"/>
    </row>
    <row r="24" spans="2:7" ht="15.75" customHeight="1" x14ac:dyDescent="0.2">
      <c r="B24" s="20"/>
      <c r="C24" s="24">
        <v>2500</v>
      </c>
      <c r="D24" s="25">
        <v>-0.51</v>
      </c>
      <c r="E24" s="26"/>
      <c r="F24" s="23"/>
      <c r="G24" s="2"/>
    </row>
    <row r="25" spans="2:7" ht="15.75" customHeight="1" x14ac:dyDescent="0.2">
      <c r="B25" s="20"/>
      <c r="C25" s="24">
        <v>5000</v>
      </c>
      <c r="D25" s="25">
        <v>-0.40600000000000003</v>
      </c>
      <c r="E25" s="26"/>
      <c r="F25" s="23"/>
      <c r="G25" s="2"/>
    </row>
    <row r="26" spans="2:7" ht="15.75" customHeight="1" x14ac:dyDescent="0.2">
      <c r="B26" s="20"/>
      <c r="C26" s="24">
        <v>7500</v>
      </c>
      <c r="D26" s="25">
        <v>-0.30299999999999999</v>
      </c>
      <c r="E26" s="26"/>
      <c r="F26" s="23"/>
      <c r="G26" s="2"/>
    </row>
    <row r="27" spans="2:7" ht="15.75" customHeight="1" x14ac:dyDescent="0.2">
      <c r="B27" s="20"/>
      <c r="C27" s="24">
        <v>10000</v>
      </c>
      <c r="D27" s="25">
        <v>-0.23100000000000001</v>
      </c>
      <c r="E27" s="26"/>
      <c r="F27" s="23"/>
      <c r="G27" s="2"/>
    </row>
    <row r="28" spans="2:7" ht="15.75" customHeight="1" x14ac:dyDescent="0.2">
      <c r="B28" s="20"/>
      <c r="C28" s="24">
        <v>15000</v>
      </c>
      <c r="D28" s="25">
        <v>-0.128</v>
      </c>
      <c r="E28" s="26"/>
      <c r="F28" s="23"/>
      <c r="G28" s="2"/>
    </row>
    <row r="29" spans="2:7" ht="15.75" customHeight="1" x14ac:dyDescent="0.2">
      <c r="B29" s="20"/>
      <c r="C29" s="24">
        <v>20000</v>
      </c>
      <c r="D29" s="25">
        <v>-6.4000000000000001E-2</v>
      </c>
      <c r="E29" s="26"/>
      <c r="F29" s="23"/>
      <c r="G29" s="2"/>
    </row>
    <row r="30" spans="2:7" ht="15.75" customHeight="1" x14ac:dyDescent="0.2">
      <c r="B30" s="20"/>
      <c r="C30" s="24">
        <v>25000</v>
      </c>
      <c r="D30" s="25">
        <v>0</v>
      </c>
      <c r="E30" s="26"/>
      <c r="F30" s="23"/>
      <c r="G30" s="2"/>
    </row>
    <row r="31" spans="2:7" ht="15.75" customHeight="1" x14ac:dyDescent="0.2">
      <c r="B31" s="20"/>
      <c r="C31" s="24">
        <v>35000</v>
      </c>
      <c r="D31" s="25">
        <v>0.105</v>
      </c>
      <c r="E31" s="26"/>
      <c r="F31" s="23"/>
      <c r="G31" s="2"/>
    </row>
    <row r="32" spans="2:7" ht="15.75" customHeight="1" x14ac:dyDescent="0.2">
      <c r="B32" s="20"/>
      <c r="C32" s="24">
        <v>50000</v>
      </c>
      <c r="D32" s="25">
        <v>0.17499999999999999</v>
      </c>
      <c r="E32" s="26"/>
      <c r="F32" s="23"/>
      <c r="G32" s="2"/>
    </row>
    <row r="33" spans="2:7" ht="15.75" customHeight="1" x14ac:dyDescent="0.2">
      <c r="B33" s="20"/>
      <c r="C33" s="24">
        <v>75000</v>
      </c>
      <c r="D33" s="25">
        <v>0.27700000000000002</v>
      </c>
      <c r="E33" s="26"/>
      <c r="F33" s="23"/>
      <c r="G33" s="2"/>
    </row>
    <row r="34" spans="2:7" ht="15.75" customHeight="1" x14ac:dyDescent="0.2">
      <c r="B34" s="20"/>
      <c r="C34" s="24">
        <v>100000</v>
      </c>
      <c r="D34" s="25">
        <v>0.35</v>
      </c>
      <c r="E34" s="26"/>
      <c r="F34" s="23"/>
      <c r="G34" s="2"/>
    </row>
    <row r="35" spans="2:7" ht="15.75" customHeight="1" x14ac:dyDescent="0.2">
      <c r="B35" s="20"/>
      <c r="C35" s="24">
        <v>125000</v>
      </c>
      <c r="D35" s="25">
        <v>0.40600000000000003</v>
      </c>
      <c r="E35" s="26"/>
      <c r="F35" s="23"/>
      <c r="G35" s="2"/>
    </row>
    <row r="36" spans="2:7" ht="15.75" customHeight="1" x14ac:dyDescent="0.2">
      <c r="B36" s="20"/>
      <c r="C36" s="24">
        <v>150000</v>
      </c>
      <c r="D36" s="25">
        <v>0.45200000000000001</v>
      </c>
      <c r="E36" s="26"/>
      <c r="F36" s="23"/>
      <c r="G36" s="2"/>
    </row>
    <row r="37" spans="2:7" ht="15.75" customHeight="1" x14ac:dyDescent="0.2">
      <c r="B37" s="20"/>
      <c r="C37" s="24">
        <v>175000</v>
      </c>
      <c r="D37" s="25">
        <v>0.49099999999999999</v>
      </c>
      <c r="E37" s="26"/>
      <c r="F37" s="23"/>
      <c r="G37" s="2"/>
    </row>
    <row r="38" spans="2:7" ht="15.75" customHeight="1" x14ac:dyDescent="0.2">
      <c r="B38" s="20"/>
      <c r="C38" s="24">
        <v>200000</v>
      </c>
      <c r="D38" s="25">
        <v>0.52500000000000002</v>
      </c>
      <c r="E38" s="26"/>
      <c r="F38" s="23"/>
      <c r="G38" s="2"/>
    </row>
    <row r="39" spans="2:7" ht="15.75" customHeight="1" x14ac:dyDescent="0.2">
      <c r="B39" s="20"/>
      <c r="C39" s="24">
        <v>225000</v>
      </c>
      <c r="D39" s="25">
        <v>0.55500000000000005</v>
      </c>
      <c r="E39" s="26"/>
      <c r="F39" s="23"/>
      <c r="G39" s="2"/>
    </row>
    <row r="40" spans="2:7" ht="15.75" customHeight="1" x14ac:dyDescent="0.2">
      <c r="B40" s="20"/>
      <c r="C40" s="24">
        <v>250000</v>
      </c>
      <c r="D40" s="25">
        <v>0.58099999999999996</v>
      </c>
      <c r="E40" s="26"/>
      <c r="F40" s="23"/>
      <c r="G40" s="2"/>
    </row>
    <row r="41" spans="2:7" ht="15.75" customHeight="1" x14ac:dyDescent="0.2">
      <c r="B41" s="20"/>
      <c r="C41" s="24">
        <v>275000</v>
      </c>
      <c r="D41" s="25">
        <v>0.60499999999999998</v>
      </c>
      <c r="E41" s="26"/>
      <c r="F41" s="23"/>
      <c r="G41" s="2"/>
    </row>
    <row r="42" spans="2:7" ht="15.75" customHeight="1" x14ac:dyDescent="0.2">
      <c r="B42" s="20"/>
      <c r="C42" s="24">
        <v>300000</v>
      </c>
      <c r="D42" s="25">
        <v>0.627</v>
      </c>
      <c r="E42" s="26"/>
      <c r="F42" s="23"/>
      <c r="G42" s="2"/>
    </row>
    <row r="43" spans="2:7" ht="15.75" customHeight="1" x14ac:dyDescent="0.2">
      <c r="B43" s="20"/>
      <c r="C43" s="24">
        <v>325000</v>
      </c>
      <c r="D43" s="25">
        <v>0.64800000000000002</v>
      </c>
      <c r="E43" s="26"/>
      <c r="F43" s="23"/>
      <c r="G43" s="2"/>
    </row>
    <row r="44" spans="2:7" ht="15.75" customHeight="1" x14ac:dyDescent="0.2">
      <c r="B44" s="20"/>
      <c r="C44" s="24">
        <v>350000</v>
      </c>
      <c r="D44" s="25">
        <v>0.66600000000000004</v>
      </c>
      <c r="E44" s="26"/>
      <c r="F44" s="23"/>
      <c r="G44" s="2"/>
    </row>
    <row r="45" spans="2:7" ht="15.75" customHeight="1" x14ac:dyDescent="0.2">
      <c r="B45" s="20"/>
      <c r="C45" s="24">
        <v>375000</v>
      </c>
      <c r="D45" s="25">
        <v>0.68400000000000005</v>
      </c>
      <c r="E45" s="26"/>
      <c r="F45" s="23"/>
      <c r="G45" s="2"/>
    </row>
    <row r="46" spans="2:7" ht="15.75" customHeight="1" x14ac:dyDescent="0.2">
      <c r="B46" s="20"/>
      <c r="C46" s="24">
        <v>400000</v>
      </c>
      <c r="D46" s="25">
        <v>0.7</v>
      </c>
      <c r="E46" s="26"/>
      <c r="F46" s="23"/>
      <c r="G46" s="2"/>
    </row>
    <row r="47" spans="2:7" ht="15.75" customHeight="1" x14ac:dyDescent="0.2">
      <c r="B47" s="20"/>
      <c r="C47" s="24">
        <v>425000</v>
      </c>
      <c r="D47" s="25">
        <v>0.71499999999999997</v>
      </c>
      <c r="E47" s="26"/>
      <c r="F47" s="23"/>
      <c r="G47" s="2"/>
    </row>
    <row r="48" spans="2:7" ht="15.75" customHeight="1" x14ac:dyDescent="0.2">
      <c r="B48" s="20"/>
      <c r="C48" s="24">
        <v>450000</v>
      </c>
      <c r="D48" s="25">
        <v>0.73</v>
      </c>
      <c r="E48" s="26"/>
      <c r="F48" s="23"/>
      <c r="G48" s="2"/>
    </row>
    <row r="49" spans="2:7" ht="15.75" customHeight="1" x14ac:dyDescent="0.2">
      <c r="B49" s="20"/>
      <c r="C49" s="24">
        <v>475000</v>
      </c>
      <c r="D49" s="25">
        <v>0.74299999999999999</v>
      </c>
      <c r="E49" s="26"/>
      <c r="F49" s="23"/>
      <c r="G49" s="2"/>
    </row>
    <row r="50" spans="2:7" ht="15.75" customHeight="1" x14ac:dyDescent="0.2">
      <c r="B50" s="20"/>
      <c r="C50" s="24">
        <v>500000</v>
      </c>
      <c r="D50" s="25">
        <v>0.75600000000000001</v>
      </c>
      <c r="E50" s="26"/>
      <c r="F50" s="23"/>
      <c r="G50" s="2"/>
    </row>
    <row r="51" spans="2:7" ht="15.75" customHeight="1" x14ac:dyDescent="0.2">
      <c r="B51" s="20"/>
      <c r="C51" s="24">
        <v>525000</v>
      </c>
      <c r="D51" s="25">
        <v>0.80700000000000005</v>
      </c>
      <c r="E51" s="26"/>
      <c r="F51" s="23"/>
      <c r="G51" s="2"/>
    </row>
    <row r="52" spans="2:7" ht="15.75" customHeight="1" x14ac:dyDescent="0.2">
      <c r="B52" s="20"/>
      <c r="C52" s="24">
        <v>550000</v>
      </c>
      <c r="D52" s="25">
        <v>0.81899999999999995</v>
      </c>
      <c r="E52" s="26"/>
      <c r="F52" s="23"/>
      <c r="G52" s="2"/>
    </row>
    <row r="53" spans="2:7" ht="15.75" customHeight="1" x14ac:dyDescent="0.2">
      <c r="B53" s="20"/>
      <c r="C53" s="24">
        <v>575000</v>
      </c>
      <c r="D53" s="25">
        <v>0.83099999999999996</v>
      </c>
      <c r="E53" s="26"/>
      <c r="F53" s="23"/>
      <c r="G53" s="2"/>
    </row>
    <row r="54" spans="2:7" ht="15.75" customHeight="1" x14ac:dyDescent="0.2">
      <c r="B54" s="20"/>
      <c r="C54" s="24">
        <v>600000</v>
      </c>
      <c r="D54" s="25">
        <v>0.84199999999999997</v>
      </c>
      <c r="E54" s="26"/>
      <c r="F54" s="23"/>
      <c r="G54" s="2"/>
    </row>
    <row r="55" spans="2:7" ht="15.75" customHeight="1" x14ac:dyDescent="0.2">
      <c r="B55" s="20"/>
      <c r="C55" s="24">
        <v>625000</v>
      </c>
      <c r="D55" s="25">
        <v>0.85299999999999998</v>
      </c>
      <c r="E55" s="26"/>
      <c r="F55" s="23"/>
      <c r="G55" s="2"/>
    </row>
    <row r="56" spans="2:7" ht="15.75" customHeight="1" x14ac:dyDescent="0.2">
      <c r="B56" s="20"/>
      <c r="C56" s="24">
        <v>650000</v>
      </c>
      <c r="D56" s="25">
        <v>0.86399999999999999</v>
      </c>
      <c r="E56" s="26"/>
      <c r="F56" s="23"/>
      <c r="G56" s="2"/>
    </row>
    <row r="57" spans="2:7" ht="15.75" customHeight="1" x14ac:dyDescent="0.2">
      <c r="B57" s="20"/>
      <c r="C57" s="24">
        <v>675000</v>
      </c>
      <c r="D57" s="25">
        <v>0.874</v>
      </c>
      <c r="E57" s="26"/>
      <c r="F57" s="23"/>
      <c r="G57" s="2"/>
    </row>
    <row r="58" spans="2:7" ht="15.75" customHeight="1" x14ac:dyDescent="0.2">
      <c r="B58" s="20"/>
      <c r="C58" s="24">
        <v>700000</v>
      </c>
      <c r="D58" s="25">
        <v>0.88300000000000001</v>
      </c>
      <c r="E58" s="26"/>
      <c r="F58" s="23"/>
      <c r="G58" s="2"/>
    </row>
    <row r="59" spans="2:7" ht="15.75" customHeight="1" x14ac:dyDescent="0.2">
      <c r="B59" s="20"/>
      <c r="C59" s="24">
        <v>725000</v>
      </c>
      <c r="D59" s="25">
        <v>0.89300000000000002</v>
      </c>
      <c r="E59" s="26"/>
      <c r="F59" s="23"/>
      <c r="G59" s="2"/>
    </row>
    <row r="60" spans="2:7" ht="15.75" customHeight="1" x14ac:dyDescent="0.2">
      <c r="B60" s="20"/>
      <c r="C60" s="24">
        <v>750000</v>
      </c>
      <c r="D60" s="25">
        <v>0.90200000000000002</v>
      </c>
      <c r="E60" s="26"/>
      <c r="F60" s="23"/>
      <c r="G60" s="2"/>
    </row>
    <row r="61" spans="2:7" ht="15.75" customHeight="1" x14ac:dyDescent="0.2">
      <c r="B61" s="20"/>
      <c r="C61" s="24">
        <v>775000</v>
      </c>
      <c r="D61" s="25">
        <v>0.91</v>
      </c>
      <c r="E61" s="26"/>
      <c r="F61" s="23"/>
      <c r="G61" s="2"/>
    </row>
    <row r="62" spans="2:7" ht="15.75" customHeight="1" x14ac:dyDescent="0.2">
      <c r="B62" s="20"/>
      <c r="C62" s="24">
        <v>800000</v>
      </c>
      <c r="D62" s="25">
        <v>0.91900000000000004</v>
      </c>
      <c r="E62" s="26"/>
      <c r="F62" s="23"/>
      <c r="G62" s="2"/>
    </row>
    <row r="63" spans="2:7" ht="15.75" customHeight="1" x14ac:dyDescent="0.2">
      <c r="B63" s="20"/>
      <c r="C63" s="24">
        <v>825000</v>
      </c>
      <c r="D63" s="25">
        <v>0.92700000000000005</v>
      </c>
      <c r="E63" s="26"/>
      <c r="F63" s="23"/>
      <c r="G63" s="2"/>
    </row>
    <row r="64" spans="2:7" ht="15.75" customHeight="1" x14ac:dyDescent="0.2">
      <c r="B64" s="20"/>
      <c r="C64" s="24">
        <v>850000</v>
      </c>
      <c r="D64" s="25">
        <v>0.93500000000000005</v>
      </c>
      <c r="E64" s="26"/>
      <c r="F64" s="23"/>
      <c r="G64" s="2"/>
    </row>
    <row r="65" spans="2:7" ht="15.75" customHeight="1" x14ac:dyDescent="0.2">
      <c r="B65" s="20"/>
      <c r="C65" s="24">
        <v>875000</v>
      </c>
      <c r="D65" s="25">
        <v>0.94299999999999995</v>
      </c>
      <c r="E65" s="26"/>
      <c r="F65" s="23"/>
      <c r="G65" s="2"/>
    </row>
    <row r="66" spans="2:7" ht="15.75" customHeight="1" x14ac:dyDescent="0.2">
      <c r="B66" s="20"/>
      <c r="C66" s="24">
        <v>900000</v>
      </c>
      <c r="D66" s="25">
        <v>0.95</v>
      </c>
      <c r="E66" s="26"/>
      <c r="F66" s="23"/>
      <c r="G66" s="2"/>
    </row>
    <row r="67" spans="2:7" ht="15.75" customHeight="1" x14ac:dyDescent="0.2">
      <c r="B67" s="20"/>
      <c r="C67" s="24">
        <v>925000</v>
      </c>
      <c r="D67" s="25">
        <v>0.95699999999999996</v>
      </c>
      <c r="E67" s="26"/>
      <c r="F67" s="23"/>
      <c r="G67" s="2"/>
    </row>
    <row r="68" spans="2:7" ht="15.75" customHeight="1" x14ac:dyDescent="0.2">
      <c r="B68" s="20"/>
      <c r="C68" s="24">
        <v>950000</v>
      </c>
      <c r="D68" s="25">
        <v>0.96399999999999997</v>
      </c>
      <c r="E68" s="26"/>
      <c r="F68" s="23"/>
      <c r="G68" s="2"/>
    </row>
    <row r="69" spans="2:7" ht="15.75" customHeight="1" x14ac:dyDescent="0.2">
      <c r="B69" s="20"/>
      <c r="C69" s="24">
        <v>975000</v>
      </c>
      <c r="D69" s="25">
        <v>0.97099999999999997</v>
      </c>
      <c r="E69" s="26"/>
      <c r="F69" s="23"/>
      <c r="G69" s="2"/>
    </row>
    <row r="70" spans="2:7" ht="15.75" customHeight="1" x14ac:dyDescent="0.2">
      <c r="B70" s="20"/>
      <c r="C70" s="24">
        <v>1000000</v>
      </c>
      <c r="D70" s="25">
        <v>1</v>
      </c>
      <c r="E70" s="26"/>
      <c r="F70" s="23"/>
      <c r="G70" s="2"/>
    </row>
    <row r="71" spans="2:7" ht="15.75" customHeight="1" x14ac:dyDescent="0.2">
      <c r="B71" s="20"/>
      <c r="C71" s="24">
        <v>2000000</v>
      </c>
      <c r="D71" s="25">
        <v>1.415</v>
      </c>
      <c r="E71" s="26"/>
      <c r="F71" s="23"/>
      <c r="G71" s="2"/>
    </row>
    <row r="72" spans="2:7" ht="15.75" customHeight="1" x14ac:dyDescent="0.2">
      <c r="B72" s="20"/>
      <c r="C72" s="24">
        <v>2500000</v>
      </c>
      <c r="D72" s="25">
        <v>1.526</v>
      </c>
      <c r="E72" s="26"/>
      <c r="F72" s="23"/>
      <c r="G72" s="2"/>
    </row>
    <row r="73" spans="2:7" ht="15.75" customHeight="1" x14ac:dyDescent="0.2">
      <c r="B73" s="20"/>
      <c r="C73" s="24">
        <v>3000000</v>
      </c>
      <c r="D73" s="25">
        <v>1.637</v>
      </c>
      <c r="E73" s="26"/>
      <c r="F73" s="23"/>
      <c r="G73" s="2"/>
    </row>
    <row r="74" spans="2:7" ht="15.75" customHeight="1" x14ac:dyDescent="0.2">
      <c r="B74" s="20"/>
      <c r="C74" s="24">
        <v>4000000</v>
      </c>
      <c r="D74" s="25">
        <v>1.82</v>
      </c>
      <c r="E74" s="26"/>
      <c r="F74" s="23"/>
      <c r="G74" s="2"/>
    </row>
    <row r="75" spans="2:7" ht="15.75" customHeight="1" x14ac:dyDescent="0.2">
      <c r="B75" s="20"/>
      <c r="C75" s="24">
        <v>5000000</v>
      </c>
      <c r="D75" s="25">
        <v>1.986</v>
      </c>
      <c r="E75" s="27"/>
      <c r="F75" s="23"/>
      <c r="G75" s="2"/>
    </row>
    <row r="76" spans="2:7" ht="15.75" customHeight="1" x14ac:dyDescent="0.2">
      <c r="B76" s="20"/>
      <c r="C76" s="24"/>
      <c r="D76" s="25"/>
      <c r="E76" s="27"/>
      <c r="F76" s="27"/>
      <c r="G76" s="2"/>
    </row>
    <row r="77" spans="2:7" ht="15.75" customHeight="1" x14ac:dyDescent="0.2">
      <c r="B77" s="2"/>
      <c r="C77" s="7"/>
      <c r="D77" s="2"/>
      <c r="E77" s="27"/>
      <c r="F77" s="27"/>
      <c r="G77" s="2"/>
    </row>
    <row r="78" spans="2:7" ht="15.75" customHeight="1" x14ac:dyDescent="0.2">
      <c r="B78" s="12" t="s">
        <v>18</v>
      </c>
      <c r="C78" s="13"/>
      <c r="D78" s="14" t="s">
        <v>17</v>
      </c>
      <c r="E78" s="27"/>
      <c r="F78" s="27"/>
      <c r="G78" s="2"/>
    </row>
    <row r="79" spans="2:7" ht="15.75" customHeight="1" x14ac:dyDescent="0.2">
      <c r="B79" s="20"/>
      <c r="C79" s="28" t="s">
        <v>19</v>
      </c>
      <c r="D79" s="27">
        <v>1</v>
      </c>
      <c r="E79" s="27"/>
      <c r="F79" s="27"/>
      <c r="G79" s="2"/>
    </row>
    <row r="80" spans="2:7" ht="15.75" customHeight="1" x14ac:dyDescent="0.2">
      <c r="B80" s="20"/>
      <c r="C80" s="28" t="s">
        <v>20</v>
      </c>
      <c r="D80" s="27">
        <v>1.25</v>
      </c>
      <c r="E80" s="27"/>
      <c r="F80" s="27"/>
      <c r="G80" s="2"/>
    </row>
    <row r="81" spans="2:7" ht="15.75" customHeight="1" x14ac:dyDescent="0.2">
      <c r="B81" s="20"/>
      <c r="C81" s="28" t="s">
        <v>21</v>
      </c>
      <c r="D81" s="27">
        <v>1.5</v>
      </c>
      <c r="E81" s="27"/>
      <c r="F81" s="27"/>
      <c r="G81" s="2"/>
    </row>
    <row r="82" spans="2:7" ht="15.75" customHeight="1" x14ac:dyDescent="0.2">
      <c r="B82" s="20"/>
      <c r="C82" s="28"/>
      <c r="D82" s="27"/>
      <c r="E82" s="27"/>
      <c r="F82" s="27"/>
      <c r="G82" s="2"/>
    </row>
    <row r="83" spans="2:7" ht="15.75" customHeight="1" x14ac:dyDescent="0.2">
      <c r="E83" s="27"/>
      <c r="F83" s="27"/>
    </row>
    <row r="84" spans="2:7" ht="15.75" customHeight="1" x14ac:dyDescent="0.2">
      <c r="E84" s="27"/>
      <c r="F84" s="27"/>
    </row>
    <row r="85" spans="2:7" ht="15.75" customHeight="1" x14ac:dyDescent="0.2">
      <c r="E85" s="27"/>
      <c r="F85" s="27"/>
    </row>
    <row r="86" spans="2:7" ht="15.75" customHeight="1" x14ac:dyDescent="0.2"/>
    <row r="87" spans="2:7" ht="15.75" customHeight="1" x14ac:dyDescent="0.2"/>
    <row r="88" spans="2:7" ht="15.75" customHeight="1" x14ac:dyDescent="0.2"/>
    <row r="89" spans="2:7" ht="15.75" customHeight="1" x14ac:dyDescent="0.2"/>
    <row r="90" spans="2:7" ht="15.75" customHeight="1" x14ac:dyDescent="0.2"/>
    <row r="91" spans="2:7" ht="15.75" customHeight="1" x14ac:dyDescent="0.2"/>
    <row r="92" spans="2:7" ht="15.75" customHeight="1" x14ac:dyDescent="0.2"/>
    <row r="93" spans="2:7" ht="15.75" customHeight="1" x14ac:dyDescent="0.2"/>
    <row r="94" spans="2:7" ht="15.75" customHeight="1" x14ac:dyDescent="0.2"/>
    <row r="95" spans="2:7" ht="15.75" customHeight="1" x14ac:dyDescent="0.2"/>
    <row r="96" spans="2: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 Triangles</vt:lpstr>
      <vt:lpstr>Rating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Morgan Squire</cp:lastModifiedBy>
  <dcterms:created xsi:type="dcterms:W3CDTF">2023-07-18T06:32:57Z</dcterms:created>
  <dcterms:modified xsi:type="dcterms:W3CDTF">2023-07-18T06:32:57Z</dcterms:modified>
</cp:coreProperties>
</file>