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TIC_selector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<sst xmlns="http://schemas.openxmlformats.org/spreadsheetml/2006/main" count="48" uniqueCount="43">
  <si>
    <t xml:space="preserve">Steps:</t>
  </si>
  <si>
    <t xml:space="preserve">1. Enter the proper values for your molecule in blue cells</t>
  </si>
  <si>
    <t xml:space="preserve">2. Choose your best guess for saturation temperatures in green cells. It is recommended to use experimental values as initial guess</t>
  </si>
  <si>
    <r>
      <rPr>
        <sz val="11"/>
        <color rgb="FF000000"/>
        <rFont val="Calibri"/>
        <family val="2"/>
        <charset val="1"/>
      </rPr>
      <t xml:space="preserve">3. The ITIC points</t>
    </r>
    <r>
      <rPr>
        <b val="true"/>
        <sz val="11"/>
        <color rgb="FF000000"/>
        <rFont val="Calibri"/>
        <family val="2"/>
        <charset val="1"/>
      </rPr>
      <t xml:space="preserve"> </t>
    </r>
    <r>
      <rPr>
        <sz val="11"/>
        <color rgb="FF000000"/>
        <rFont val="Calibri"/>
        <family val="2"/>
        <charset val="1"/>
      </rPr>
      <t xml:space="preserve">will be determined in the “Non-saturation Points” table. Copy the gray area into a text file and use it as the input for ITIC executable for the given molecule</t>
    </r>
  </si>
  <si>
    <t xml:space="preserve">Critical temperature</t>
  </si>
  <si>
    <t xml:space="preserve">K</t>
  </si>
  <si>
    <t xml:space="preserve">  MW:</t>
  </si>
  <si>
    <t xml:space="preserve">Molecular weight</t>
  </si>
  <si>
    <t xml:space="preserve">g/mol</t>
  </si>
  <si>
    <t xml:space="preserve">  TC:</t>
  </si>
  <si>
    <t xml:space="preserve">Highest IC Densiy</t>
  </si>
  <si>
    <t xml:space="preserve">g/cm^3</t>
  </si>
  <si>
    <t xml:space="preserve">N molec</t>
  </si>
  <si>
    <t xml:space="preserve">RHO_HIGH:</t>
  </si>
  <si>
    <t xml:space="preserve">Tr_IT (Supercritical)</t>
  </si>
  <si>
    <t xml:space="preserve">Recommended</t>
  </si>
  <si>
    <t xml:space="preserve">  T_HIGH:</t>
  </si>
  <si>
    <t xml:space="preserve">Tr_IT (Subcritical)</t>
  </si>
  <si>
    <t xml:space="preserve">Isothermal Points:</t>
  </si>
  <si>
    <t xml:space="preserve">Saturation Points</t>
  </si>
  <si>
    <t xml:space="preserve">Temperature</t>
  </si>
  <si>
    <t xml:space="preserve">Density</t>
  </si>
  <si>
    <t xml:space="preserve">    T_IT:</t>
  </si>
  <si>
    <t xml:space="preserve">(K)</t>
  </si>
  <si>
    <t xml:space="preserve">(g/cm³)</t>
  </si>
  <si>
    <t xml:space="preserve"> RHO_IT1:</t>
  </si>
  <si>
    <t xml:space="preserve"> RHO_IT2:</t>
  </si>
  <si>
    <t xml:space="preserve">NMOL_IT1:</t>
  </si>
  <si>
    <t xml:space="preserve">NMOL_IT2:</t>
  </si>
  <si>
    <t xml:space="preserve">Non-saturation Points</t>
  </si>
  <si>
    <t xml:space="preserve">N molecules</t>
  </si>
  <si>
    <t xml:space="preserve">Isochoric Points:</t>
  </si>
  <si>
    <t xml:space="preserve">  RHO_IC:</t>
  </si>
  <si>
    <t xml:space="preserve">   T_IC1:</t>
  </si>
  <si>
    <t xml:space="preserve">   T_IC2:</t>
  </si>
  <si>
    <t xml:space="preserve">   T_IC3:</t>
  </si>
  <si>
    <t xml:space="preserve">   T_IC4:</t>
  </si>
  <si>
    <t xml:space="preserve">   T_IC5:</t>
  </si>
  <si>
    <t xml:space="preserve">NMOL_IC1:</t>
  </si>
  <si>
    <t xml:space="preserve">NMOL_IC2:</t>
  </si>
  <si>
    <t xml:space="preserve">NMOL_IC3:</t>
  </si>
  <si>
    <t xml:space="preserve">NMOL_IC4:</t>
  </si>
  <si>
    <t xml:space="preserve">NMOL_IC5: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</si>
</sst>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00"/>
    <numFmt numFmtId="166" formatCode="0.00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99CCFF"/>
        <bgColor rgb="FFCCCCFF"/>
      </patternFill>
    </fill>
    <fill>
      <patternFill patternType="solid">
        <fgColor rgb="FFB2B2B2"/>
        <bgColor rgb="FF969696"/>
      </patternFill>
    </fill>
    <fill>
      <patternFill patternType="solid">
        <fgColor rgb="FF99CC66"/>
        <bgColor rgb="FFB2B2B2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66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1048576"/>
  <sheetViews>
    <sheetView showFormulas="false" showGridLines="true" showRowColHeaders="true" showZeros="true" rightToLeft="false" tabSelected="true" showOutlineSymbols="true" defaultGridColor="true" view="normal" topLeftCell="A1" colorId="64" zoomScale="81" zoomScaleNormal="81" zoomScalePageLayoutView="100" workbookViewId="0">
      <selection pane="topLeft" activeCell="C14" activeCellId="0" sqref="C14"/>
    </sheetView>
  </sheetViews>
  <sheetFormatPr defaultRowHeight="13.8" zeroHeight="false" outlineLevelRow="0" outlineLevelCol="0"/>
  <cols>
    <col collapsed="false" customWidth="true" hidden="false" outlineLevel="0" max="1" min="1" style="0" width="18.32"/>
    <col collapsed="false" customWidth="true" hidden="false" outlineLevel="0" max="2" min="2" style="0" width="11.11"/>
    <col collapsed="false" customWidth="true" hidden="false" outlineLevel="0" max="3" min="3" style="0" width="14.58"/>
    <col collapsed="false" customWidth="true" hidden="false" outlineLevel="0" max="4" min="4" style="0" width="13.55"/>
    <col collapsed="false" customWidth="true" hidden="false" outlineLevel="0" max="7" min="5" style="0" width="12.86"/>
    <col collapsed="false" customWidth="true" hidden="false" outlineLevel="0" max="8" min="8" style="0" width="13.02"/>
    <col collapsed="false" customWidth="true" hidden="false" outlineLevel="0" max="1023" min="9" style="0" width="12.86"/>
    <col collapsed="false" customWidth="false" hidden="false" outlineLevel="0" max="1025" min="1024" style="0" width="11.52"/>
  </cols>
  <sheetData>
    <row r="1" customFormat="false" ht="13.8" hidden="false" customHeight="false" outlineLevel="0" collapsed="false">
      <c r="A1" s="1" t="s">
        <v>0</v>
      </c>
      <c r="N1" s="2"/>
      <c r="O1" s="3"/>
      <c r="P1" s="3"/>
      <c r="Q1" s="3"/>
      <c r="R1" s="3"/>
      <c r="S1" s="3"/>
      <c r="T1" s="3"/>
      <c r="U1" s="3"/>
      <c r="V1" s="3"/>
      <c r="W1" s="3"/>
    </row>
    <row r="2" customFormat="false" ht="13.8" hidden="false" customHeight="false" outlineLevel="0" collapsed="false">
      <c r="A2" s="0" t="s">
        <v>1</v>
      </c>
      <c r="N2" s="2"/>
      <c r="O2" s="3"/>
      <c r="P2" s="3"/>
      <c r="Q2" s="3"/>
      <c r="R2" s="3"/>
      <c r="S2" s="3"/>
      <c r="T2" s="3"/>
      <c r="U2" s="3"/>
      <c r="V2" s="3"/>
      <c r="W2" s="3"/>
    </row>
    <row r="3" customFormat="false" ht="13.8" hidden="false" customHeight="false" outlineLevel="0" collapsed="false">
      <c r="A3" s="0" t="s">
        <v>2</v>
      </c>
      <c r="N3" s="2"/>
      <c r="O3" s="3"/>
      <c r="P3" s="3"/>
      <c r="Q3" s="3"/>
      <c r="R3" s="3"/>
      <c r="S3" s="3"/>
      <c r="T3" s="3"/>
      <c r="U3" s="3"/>
      <c r="V3" s="3"/>
      <c r="W3" s="3"/>
    </row>
    <row r="4" customFormat="false" ht="13.8" hidden="false" customHeight="false" outlineLevel="0" collapsed="false">
      <c r="A4" s="4" t="s">
        <v>3</v>
      </c>
      <c r="N4" s="2"/>
      <c r="O4" s="3"/>
      <c r="P4" s="3"/>
      <c r="Q4" s="3"/>
      <c r="R4" s="3"/>
      <c r="S4" s="3"/>
      <c r="T4" s="3"/>
      <c r="U4" s="3"/>
      <c r="V4" s="3"/>
      <c r="W4" s="3"/>
    </row>
    <row r="5" customFormat="false" ht="13.8" hidden="false" customHeight="false" outlineLevel="0" collapsed="false">
      <c r="N5" s="2"/>
      <c r="O5" s="3"/>
      <c r="P5" s="3"/>
      <c r="Q5" s="3"/>
      <c r="R5" s="3"/>
      <c r="S5" s="3"/>
      <c r="T5" s="3"/>
      <c r="U5" s="3"/>
      <c r="V5" s="3"/>
      <c r="W5" s="3"/>
    </row>
    <row r="6" customFormat="false" ht="13.8" hidden="false" customHeight="false" outlineLevel="0" collapsed="false">
      <c r="S6" s="3"/>
      <c r="T6" s="3"/>
      <c r="U6" s="3"/>
      <c r="V6" s="3"/>
      <c r="W6" s="3"/>
    </row>
    <row r="7" customFormat="false" ht="13.8" hidden="false" customHeight="false" outlineLevel="0" collapsed="false">
      <c r="S7" s="3"/>
      <c r="T7" s="3"/>
      <c r="U7" s="3"/>
      <c r="V7" s="3"/>
      <c r="W7" s="3"/>
    </row>
    <row r="8" customFormat="false" ht="13.8" hidden="false" customHeight="false" outlineLevel="0" collapsed="false">
      <c r="S8" s="3"/>
      <c r="T8" s="3"/>
      <c r="U8" s="3"/>
      <c r="V8" s="3"/>
      <c r="W8" s="3"/>
    </row>
    <row r="9" customFormat="false" ht="13.8" hidden="false" customHeight="false" outlineLevel="0" collapsed="false">
      <c r="A9" s="0" t="s">
        <v>4</v>
      </c>
      <c r="B9" s="5" t="n">
        <v>568.7</v>
      </c>
      <c r="C9" s="0" t="s">
        <v>5</v>
      </c>
      <c r="E9" s="6" t="s">
        <v>6</v>
      </c>
      <c r="F9" s="6" t="n">
        <f aca="false">B10</f>
        <v>114.22852</v>
      </c>
      <c r="G9" s="7"/>
      <c r="H9" s="7"/>
      <c r="I9" s="6"/>
      <c r="J9" s="6"/>
      <c r="K9" s="6"/>
      <c r="L9" s="6"/>
      <c r="M9" s="8"/>
      <c r="N9" s="9"/>
      <c r="O9" s="9"/>
      <c r="P9" s="9"/>
      <c r="Q9" s="9"/>
      <c r="T9" s="3"/>
      <c r="U9" s="3"/>
      <c r="V9" s="3"/>
      <c r="W9" s="3"/>
    </row>
    <row r="10" customFormat="false" ht="13.8" hidden="false" customHeight="false" outlineLevel="0" collapsed="false">
      <c r="A10" s="0" t="s">
        <v>7</v>
      </c>
      <c r="B10" s="5" t="n">
        <v>114.22852</v>
      </c>
      <c r="C10" s="0" t="s">
        <v>8</v>
      </c>
      <c r="E10" s="6" t="s">
        <v>9</v>
      </c>
      <c r="F10" s="6" t="n">
        <f aca="false">B9</f>
        <v>568.7</v>
      </c>
      <c r="G10" s="7"/>
      <c r="H10" s="7"/>
      <c r="I10" s="6"/>
      <c r="J10" s="6"/>
      <c r="K10" s="6"/>
      <c r="L10" s="6"/>
      <c r="M10" s="8"/>
      <c r="N10" s="9"/>
      <c r="O10" s="9"/>
      <c r="P10" s="9"/>
      <c r="Q10" s="9"/>
      <c r="T10" s="10"/>
      <c r="U10" s="10"/>
      <c r="V10" s="10"/>
      <c r="W10" s="10"/>
    </row>
    <row r="11" customFormat="false" ht="13.8" hidden="false" customHeight="false" outlineLevel="0" collapsed="false">
      <c r="A11" s="0" t="s">
        <v>10</v>
      </c>
      <c r="B11" s="5" t="n">
        <v>0.7317</v>
      </c>
      <c r="C11" s="0" t="s">
        <v>11</v>
      </c>
      <c r="E11" s="6"/>
      <c r="F11" s="6"/>
      <c r="G11" s="7"/>
      <c r="H11" s="7"/>
      <c r="I11" s="6"/>
      <c r="J11" s="6"/>
      <c r="K11" s="6"/>
      <c r="L11" s="6"/>
      <c r="M11" s="8"/>
      <c r="N11" s="9"/>
      <c r="O11" s="9"/>
      <c r="P11" s="9"/>
      <c r="Q11" s="9"/>
    </row>
    <row r="12" customFormat="false" ht="13.8" hidden="false" customHeight="false" outlineLevel="0" collapsed="false">
      <c r="A12" s="0" t="s">
        <v>12</v>
      </c>
      <c r="B12" s="5" t="n">
        <v>300</v>
      </c>
      <c r="E12" s="6" t="s">
        <v>13</v>
      </c>
      <c r="F12" s="6" t="n">
        <f aca="false">B11</f>
        <v>0.7317</v>
      </c>
      <c r="G12" s="7"/>
      <c r="H12" s="7"/>
      <c r="I12" s="6"/>
      <c r="J12" s="6"/>
      <c r="K12" s="6"/>
      <c r="L12" s="6"/>
      <c r="M12" s="8"/>
      <c r="N12" s="9"/>
      <c r="O12" s="9"/>
      <c r="P12" s="9"/>
      <c r="Q12" s="9"/>
    </row>
    <row r="13" customFormat="false" ht="13.8" hidden="false" customHeight="false" outlineLevel="0" collapsed="false">
      <c r="A13" s="0" t="s">
        <v>14</v>
      </c>
      <c r="B13" s="5" t="n">
        <v>1.2</v>
      </c>
      <c r="C13" s="0" t="s">
        <v>15</v>
      </c>
      <c r="E13" s="6" t="s">
        <v>16</v>
      </c>
      <c r="F13" s="11" t="n">
        <f aca="false">A37</f>
        <v>682.44</v>
      </c>
      <c r="G13" s="7"/>
      <c r="H13" s="7"/>
      <c r="I13" s="6"/>
      <c r="J13" s="6"/>
      <c r="K13" s="6"/>
      <c r="L13" s="6"/>
      <c r="M13" s="8"/>
      <c r="N13" s="9"/>
      <c r="O13" s="9"/>
      <c r="P13" s="9"/>
      <c r="Q13" s="9"/>
    </row>
    <row r="14" customFormat="false" ht="13.8" hidden="false" customHeight="false" outlineLevel="0" collapsed="false">
      <c r="A14" s="0" t="s">
        <v>17</v>
      </c>
      <c r="B14" s="5" t="n">
        <v>0.9</v>
      </c>
      <c r="C14" s="0" t="s">
        <v>15</v>
      </c>
      <c r="E14" s="6"/>
      <c r="F14" s="6"/>
      <c r="G14" s="7"/>
      <c r="H14" s="7"/>
      <c r="I14" s="6"/>
      <c r="J14" s="6"/>
      <c r="K14" s="6"/>
      <c r="L14" s="6"/>
      <c r="M14" s="8"/>
      <c r="N14" s="9"/>
      <c r="O14" s="9"/>
      <c r="P14" s="9"/>
      <c r="Q14" s="9"/>
    </row>
    <row r="15" customFormat="false" ht="13.8" hidden="false" customHeight="false" outlineLevel="0" collapsed="false">
      <c r="E15" s="6"/>
      <c r="F15" s="6"/>
      <c r="G15" s="7"/>
      <c r="H15" s="7"/>
      <c r="I15" s="6"/>
      <c r="J15" s="6"/>
      <c r="K15" s="6"/>
      <c r="L15" s="6"/>
      <c r="M15" s="8"/>
      <c r="N15" s="9"/>
      <c r="O15" s="9"/>
      <c r="P15" s="9"/>
      <c r="Q15" s="9"/>
    </row>
    <row r="16" customFormat="false" ht="13.8" hidden="false" customHeight="false" outlineLevel="0" collapsed="false">
      <c r="E16" s="6" t="s">
        <v>18</v>
      </c>
      <c r="F16" s="6"/>
      <c r="G16" s="7"/>
      <c r="H16" s="7"/>
      <c r="I16" s="6"/>
      <c r="J16" s="6"/>
      <c r="K16" s="6"/>
      <c r="L16" s="6"/>
      <c r="M16" s="8"/>
      <c r="N16" s="9"/>
      <c r="O16" s="9"/>
      <c r="P16" s="9"/>
      <c r="Q16" s="12"/>
    </row>
    <row r="17" customFormat="false" ht="13.8" hidden="false" customHeight="false" outlineLevel="0" collapsed="false">
      <c r="A17" s="1" t="s">
        <v>19</v>
      </c>
      <c r="B17" s="1"/>
      <c r="E17" s="6"/>
      <c r="F17" s="6"/>
      <c r="G17" s="7"/>
      <c r="H17" s="6"/>
      <c r="I17" s="6"/>
      <c r="J17" s="6"/>
      <c r="K17" s="6"/>
      <c r="L17" s="6"/>
      <c r="M17" s="6"/>
      <c r="N17" s="6"/>
      <c r="O17" s="6"/>
      <c r="P17" s="6"/>
      <c r="Q17" s="6"/>
    </row>
    <row r="18" customFormat="false" ht="13.8" hidden="false" customHeight="false" outlineLevel="0" collapsed="false">
      <c r="A18" s="0" t="s">
        <v>20</v>
      </c>
      <c r="B18" s="0" t="s">
        <v>21</v>
      </c>
      <c r="E18" s="6" t="s">
        <v>22</v>
      </c>
      <c r="F18" s="11" t="n">
        <f aca="false">F13</f>
        <v>682.44</v>
      </c>
      <c r="G18" s="11" t="n">
        <f aca="false">A60</f>
        <v>511.83</v>
      </c>
      <c r="H18" s="6"/>
      <c r="I18" s="6"/>
      <c r="J18" s="6"/>
      <c r="K18" s="6"/>
      <c r="L18" s="6"/>
      <c r="M18" s="6"/>
      <c r="N18" s="6"/>
      <c r="O18" s="6"/>
      <c r="P18" s="6"/>
      <c r="Q18" s="6"/>
    </row>
    <row r="19" customFormat="false" ht="13.8" hidden="false" customHeight="false" outlineLevel="0" collapsed="false">
      <c r="A19" s="0" t="s">
        <v>23</v>
      </c>
      <c r="B19" s="0" t="s">
        <v>24</v>
      </c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</row>
    <row r="20" customFormat="false" ht="13.8" hidden="false" customHeight="false" outlineLevel="0" collapsed="false">
      <c r="A20" s="13" t="n">
        <v>191.3</v>
      </c>
      <c r="B20" s="14" t="n">
        <f aca="false">B37</f>
        <v>0.7317</v>
      </c>
      <c r="E20" s="6" t="s">
        <v>25</v>
      </c>
      <c r="F20" s="15" t="n">
        <f aca="false">B60</f>
        <v>0.0261321428571429</v>
      </c>
      <c r="G20" s="15" t="n">
        <f aca="false">B61</f>
        <v>0.0348428571428571</v>
      </c>
      <c r="H20" s="15" t="n">
        <f aca="false">B62</f>
        <v>0.0522642857142857</v>
      </c>
      <c r="I20" s="15" t="n">
        <f aca="false">B29</f>
        <v>0.104528571428571</v>
      </c>
      <c r="J20" s="15" t="n">
        <f aca="false">B30</f>
        <v>0.209057142857143</v>
      </c>
      <c r="K20" s="15" t="n">
        <f aca="false">B31</f>
        <v>0.313585714285714</v>
      </c>
      <c r="L20" s="15" t="n">
        <f aca="false">B32</f>
        <v>0.418114285714286</v>
      </c>
      <c r="M20" s="15" t="n">
        <f aca="false">B33</f>
        <v>0.522642857142857</v>
      </c>
      <c r="N20" s="15" t="n">
        <f aca="false">B34</f>
        <v>0.574907142857143</v>
      </c>
      <c r="O20" s="15" t="n">
        <f aca="false">B35</f>
        <v>0.627171428571429</v>
      </c>
      <c r="P20" s="15" t="n">
        <f aca="false">B36</f>
        <v>0.679435714285714</v>
      </c>
      <c r="Q20" s="15" t="n">
        <f aca="false">B37</f>
        <v>0.7317</v>
      </c>
    </row>
    <row r="21" customFormat="false" ht="13.8" hidden="false" customHeight="false" outlineLevel="0" collapsed="false">
      <c r="A21" s="13" t="n">
        <v>241.55</v>
      </c>
      <c r="B21" s="14" t="n">
        <f aca="false">B36</f>
        <v>0.679435714285714</v>
      </c>
      <c r="E21" s="6" t="s">
        <v>26</v>
      </c>
      <c r="F21" s="15" t="n">
        <f aca="false">F20</f>
        <v>0.0261321428571429</v>
      </c>
      <c r="G21" s="15" t="n">
        <f aca="false">G20</f>
        <v>0.0348428571428571</v>
      </c>
      <c r="H21" s="15" t="n">
        <f aca="false">H20</f>
        <v>0.0522642857142857</v>
      </c>
      <c r="I21" s="15" t="n">
        <f aca="false">I20</f>
        <v>0.104528571428571</v>
      </c>
      <c r="J21" s="6"/>
      <c r="K21" s="6"/>
      <c r="L21" s="6"/>
      <c r="M21" s="6"/>
      <c r="N21" s="6"/>
      <c r="O21" s="6"/>
      <c r="P21" s="6"/>
      <c r="Q21" s="6"/>
    </row>
    <row r="22" customFormat="false" ht="13.8" hidden="false" customHeight="false" outlineLevel="0" collapsed="false">
      <c r="A22" s="13" t="n">
        <v>287.75</v>
      </c>
      <c r="B22" s="14" t="n">
        <f aca="false">B35</f>
        <v>0.627171428571429</v>
      </c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</row>
    <row r="23" customFormat="false" ht="13.8" hidden="false" customHeight="false" outlineLevel="0" collapsed="false">
      <c r="A23" s="13" t="n">
        <v>328.02</v>
      </c>
      <c r="B23" s="14" t="n">
        <f aca="false">B34</f>
        <v>0.574907142857143</v>
      </c>
      <c r="E23" s="6" t="s">
        <v>27</v>
      </c>
      <c r="F23" s="6" t="n">
        <f aca="false">$B$12*4</f>
        <v>1200</v>
      </c>
      <c r="G23" s="6" t="n">
        <f aca="false">$B$12*4</f>
        <v>1200</v>
      </c>
      <c r="H23" s="6" t="n">
        <f aca="false">$B$12*4</f>
        <v>1200</v>
      </c>
      <c r="I23" s="6" t="n">
        <f aca="false">$B$12*4</f>
        <v>1200</v>
      </c>
      <c r="J23" s="6" t="n">
        <f aca="false">$B$12</f>
        <v>300</v>
      </c>
      <c r="K23" s="6" t="n">
        <f aca="false">$B$12</f>
        <v>300</v>
      </c>
      <c r="L23" s="6" t="n">
        <f aca="false">$B$12</f>
        <v>300</v>
      </c>
      <c r="M23" s="6" t="n">
        <f aca="false">$B$12</f>
        <v>300</v>
      </c>
      <c r="N23" s="6" t="n">
        <f aca="false">$B$12</f>
        <v>300</v>
      </c>
      <c r="O23" s="6" t="n">
        <f aca="false">$B$12</f>
        <v>300</v>
      </c>
      <c r="P23" s="6" t="n">
        <f aca="false">$B$12</f>
        <v>300</v>
      </c>
      <c r="Q23" s="6" t="n">
        <f aca="false">$B$12</f>
        <v>300</v>
      </c>
    </row>
    <row r="24" customFormat="false" ht="13.8" hidden="false" customHeight="false" outlineLevel="0" collapsed="false">
      <c r="A24" s="13" t="n">
        <v>361.43</v>
      </c>
      <c r="B24" s="14" t="n">
        <f aca="false">B33</f>
        <v>0.522642857142857</v>
      </c>
      <c r="E24" s="6" t="s">
        <v>28</v>
      </c>
      <c r="F24" s="6" t="n">
        <f aca="false">$B$12*4</f>
        <v>1200</v>
      </c>
      <c r="G24" s="6" t="n">
        <f aca="false">$B$12*4</f>
        <v>1200</v>
      </c>
      <c r="H24" s="6" t="n">
        <f aca="false">$B$12*4</f>
        <v>1200</v>
      </c>
      <c r="I24" s="6" t="n">
        <f aca="false">$B$12*4</f>
        <v>1200</v>
      </c>
      <c r="J24" s="6"/>
      <c r="K24" s="6"/>
      <c r="L24" s="6"/>
      <c r="M24" s="6"/>
      <c r="N24" s="6"/>
      <c r="O24" s="6"/>
      <c r="P24" s="6"/>
      <c r="Q24" s="6"/>
    </row>
    <row r="25" customFormat="false" ht="13.8" hidden="false" customHeight="false" outlineLevel="0" collapsed="false">
      <c r="A25" s="16"/>
      <c r="B25" s="14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</row>
    <row r="26" customFormat="false" ht="13.8" hidden="false" customHeight="false" outlineLevel="0" collapsed="false">
      <c r="A26" s="17" t="s">
        <v>29</v>
      </c>
      <c r="B26" s="14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</row>
    <row r="27" customFormat="false" ht="13.8" hidden="false" customHeight="false" outlineLevel="0" collapsed="false">
      <c r="A27" s="0" t="s">
        <v>20</v>
      </c>
      <c r="B27" s="0" t="s">
        <v>21</v>
      </c>
      <c r="C27" s="0" t="s">
        <v>30</v>
      </c>
      <c r="E27" s="6" t="s">
        <v>31</v>
      </c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</row>
    <row r="28" customFormat="false" ht="13.8" hidden="false" customHeight="false" outlineLevel="0" collapsed="false">
      <c r="A28" s="0" t="s">
        <v>23</v>
      </c>
      <c r="B28" s="0" t="s">
        <v>24</v>
      </c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</row>
    <row r="29" customFormat="false" ht="13.8" hidden="false" customHeight="false" outlineLevel="0" collapsed="false">
      <c r="A29" s="18" t="n">
        <f aca="false">$A$37</f>
        <v>682.44</v>
      </c>
      <c r="B29" s="19" t="n">
        <f aca="false">B37/7</f>
        <v>0.104528571428571</v>
      </c>
      <c r="E29" s="6" t="s">
        <v>32</v>
      </c>
      <c r="F29" s="15" t="n">
        <f aca="false">B24</f>
        <v>0.522642857142857</v>
      </c>
      <c r="G29" s="15" t="n">
        <f aca="false">B23</f>
        <v>0.574907142857143</v>
      </c>
      <c r="H29" s="15" t="n">
        <f aca="false">B22</f>
        <v>0.627171428571429</v>
      </c>
      <c r="I29" s="15" t="n">
        <f aca="false">B21</f>
        <v>0.679435714285714</v>
      </c>
      <c r="J29" s="15" t="n">
        <f aca="false">B20</f>
        <v>0.7317</v>
      </c>
      <c r="K29" s="6"/>
      <c r="L29" s="6"/>
      <c r="M29" s="6"/>
      <c r="N29" s="6"/>
      <c r="O29" s="6"/>
      <c r="P29" s="6"/>
      <c r="Q29" s="6"/>
    </row>
    <row r="30" customFormat="false" ht="13.8" hidden="false" customHeight="false" outlineLevel="0" collapsed="false">
      <c r="A30" s="20" t="n">
        <f aca="false">$A$37</f>
        <v>682.44</v>
      </c>
      <c r="B30" s="21" t="n">
        <f aca="false">B29+$B$29</f>
        <v>0.209057142857143</v>
      </c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</row>
    <row r="31" customFormat="false" ht="13.8" hidden="false" customHeight="false" outlineLevel="0" collapsed="false">
      <c r="A31" s="20" t="n">
        <f aca="false">$A$37</f>
        <v>682.44</v>
      </c>
      <c r="B31" s="21" t="n">
        <f aca="false">B30+$B$29</f>
        <v>0.313585714285714</v>
      </c>
      <c r="E31" s="6" t="s">
        <v>33</v>
      </c>
      <c r="F31" s="11" t="n">
        <f aca="false">A57</f>
        <v>361.43</v>
      </c>
      <c r="G31" s="11" t="n">
        <f aca="false">A56</f>
        <v>472.576641152634</v>
      </c>
      <c r="H31" s="6"/>
      <c r="I31" s="6"/>
      <c r="J31" s="6"/>
      <c r="K31" s="6"/>
      <c r="L31" s="6"/>
      <c r="M31" s="6"/>
      <c r="N31" s="6"/>
      <c r="O31" s="6"/>
      <c r="P31" s="6"/>
      <c r="Q31" s="6"/>
    </row>
    <row r="32" customFormat="false" ht="13.8" hidden="false" customHeight="false" outlineLevel="0" collapsed="false">
      <c r="A32" s="20" t="n">
        <f aca="false">$A$37</f>
        <v>682.44</v>
      </c>
      <c r="B32" s="21" t="n">
        <f aca="false">B31+$B$29</f>
        <v>0.418114285714286</v>
      </c>
      <c r="E32" s="6" t="s">
        <v>34</v>
      </c>
      <c r="F32" s="11" t="n">
        <f aca="false">A53</f>
        <v>328.02</v>
      </c>
      <c r="G32" s="11" t="n">
        <f aca="false">A52</f>
        <v>443.073389941215</v>
      </c>
      <c r="H32" s="6"/>
      <c r="I32" s="6"/>
      <c r="J32" s="6"/>
      <c r="K32" s="6"/>
      <c r="L32" s="6"/>
      <c r="M32" s="6"/>
      <c r="N32" s="6"/>
      <c r="O32" s="6"/>
      <c r="P32" s="6"/>
      <c r="Q32" s="6"/>
    </row>
    <row r="33" customFormat="false" ht="13.8" hidden="false" customHeight="false" outlineLevel="0" collapsed="false">
      <c r="A33" s="20" t="n">
        <f aca="false">$A$37</f>
        <v>682.44</v>
      </c>
      <c r="B33" s="21" t="n">
        <f aca="false">B32+$B$29</f>
        <v>0.522642857142857</v>
      </c>
      <c r="E33" s="6" t="s">
        <v>35</v>
      </c>
      <c r="F33" s="11" t="n">
        <f aca="false">A49</f>
        <v>287.75</v>
      </c>
      <c r="G33" s="11" t="n">
        <f aca="false">A48</f>
        <v>404.811655448933</v>
      </c>
      <c r="H33" s="6"/>
      <c r="I33" s="6"/>
      <c r="J33" s="6"/>
      <c r="K33" s="6"/>
      <c r="L33" s="6"/>
      <c r="M33" s="6"/>
      <c r="N33" s="6"/>
      <c r="O33" s="6"/>
      <c r="P33" s="6"/>
      <c r="Q33" s="6"/>
    </row>
    <row r="34" customFormat="false" ht="13.8" hidden="false" customHeight="false" outlineLevel="0" collapsed="false">
      <c r="A34" s="20" t="n">
        <f aca="false">$A$37</f>
        <v>682.44</v>
      </c>
      <c r="B34" s="21" t="n">
        <f aca="false">AVERAGE(B33,B35)</f>
        <v>0.574907142857143</v>
      </c>
      <c r="E34" s="6" t="s">
        <v>36</v>
      </c>
      <c r="F34" s="11" t="n">
        <f aca="false">A45</f>
        <v>241.55</v>
      </c>
      <c r="G34" s="11" t="n">
        <f aca="false">A44</f>
        <v>356.807718698254</v>
      </c>
      <c r="H34" s="6"/>
      <c r="I34" s="6"/>
      <c r="J34" s="6"/>
      <c r="K34" s="6"/>
      <c r="L34" s="6"/>
      <c r="M34" s="6"/>
      <c r="N34" s="6"/>
      <c r="O34" s="6"/>
      <c r="P34" s="6"/>
      <c r="Q34" s="6"/>
    </row>
    <row r="35" customFormat="false" ht="13.8" hidden="false" customHeight="false" outlineLevel="0" collapsed="false">
      <c r="A35" s="20" t="n">
        <f aca="false">$A$37</f>
        <v>682.44</v>
      </c>
      <c r="B35" s="21" t="n">
        <f aca="false">B33+$B$29</f>
        <v>0.627171428571429</v>
      </c>
      <c r="E35" s="6" t="s">
        <v>37</v>
      </c>
      <c r="F35" s="11" t="n">
        <f aca="false">A41</f>
        <v>191.3</v>
      </c>
      <c r="G35" s="11" t="n">
        <f aca="false">A40</f>
        <v>298.832082770618</v>
      </c>
      <c r="H35" s="6"/>
      <c r="I35" s="6"/>
      <c r="J35" s="6"/>
      <c r="K35" s="6"/>
      <c r="L35" s="6"/>
      <c r="M35" s="6"/>
      <c r="N35" s="6"/>
      <c r="O35" s="6"/>
      <c r="P35" s="6"/>
      <c r="Q35" s="6"/>
    </row>
    <row r="36" customFormat="false" ht="13.8" hidden="false" customHeight="false" outlineLevel="0" collapsed="false">
      <c r="A36" s="20" t="n">
        <f aca="false">$A$37</f>
        <v>682.44</v>
      </c>
      <c r="B36" s="21" t="n">
        <f aca="false">AVERAGE(B35,B37)</f>
        <v>0.679435714285714</v>
      </c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</row>
    <row r="37" customFormat="false" ht="13.8" hidden="false" customHeight="false" outlineLevel="0" collapsed="false">
      <c r="A37" s="20" t="n">
        <f aca="false">$B$13*$B$9</f>
        <v>682.44</v>
      </c>
      <c r="B37" s="21" t="n">
        <f aca="false">B11</f>
        <v>0.7317</v>
      </c>
      <c r="E37" s="6" t="s">
        <v>38</v>
      </c>
      <c r="F37" s="6" t="n">
        <f aca="false">$B$12</f>
        <v>300</v>
      </c>
      <c r="G37" s="6" t="n">
        <f aca="false">$B$12</f>
        <v>300</v>
      </c>
      <c r="H37" s="6"/>
      <c r="I37" s="6"/>
      <c r="J37" s="6"/>
      <c r="K37" s="6"/>
      <c r="L37" s="6"/>
      <c r="M37" s="6"/>
      <c r="N37" s="6"/>
      <c r="O37" s="6"/>
      <c r="P37" s="6"/>
      <c r="Q37" s="6"/>
    </row>
    <row r="38" customFormat="false" ht="13.8" hidden="false" customHeight="false" outlineLevel="0" collapsed="false">
      <c r="A38" s="20"/>
      <c r="B38" s="21"/>
      <c r="E38" s="6" t="s">
        <v>39</v>
      </c>
      <c r="F38" s="6" t="n">
        <f aca="false">$B$12</f>
        <v>300</v>
      </c>
      <c r="G38" s="6" t="n">
        <f aca="false">$B$12</f>
        <v>300</v>
      </c>
      <c r="H38" s="6"/>
      <c r="I38" s="6"/>
      <c r="J38" s="6"/>
      <c r="K38" s="6"/>
      <c r="L38" s="6"/>
      <c r="M38" s="6"/>
      <c r="N38" s="6"/>
      <c r="O38" s="6"/>
      <c r="P38" s="6"/>
      <c r="Q38" s="6"/>
    </row>
    <row r="39" customFormat="false" ht="13.8" hidden="false" customHeight="false" outlineLevel="0" collapsed="false">
      <c r="A39" s="20" t="n">
        <f aca="false">$A$37</f>
        <v>682.44</v>
      </c>
      <c r="B39" s="21" t="n">
        <f aca="false">B20</f>
        <v>0.7317</v>
      </c>
      <c r="E39" s="6" t="s">
        <v>40</v>
      </c>
      <c r="F39" s="6" t="n">
        <f aca="false">$B$12</f>
        <v>300</v>
      </c>
      <c r="G39" s="6" t="n">
        <f aca="false">$B$12</f>
        <v>300</v>
      </c>
      <c r="H39" s="6"/>
      <c r="I39" s="6"/>
      <c r="J39" s="6"/>
      <c r="K39" s="6"/>
      <c r="L39" s="6"/>
      <c r="M39" s="6"/>
      <c r="N39" s="6"/>
      <c r="O39" s="6"/>
      <c r="P39" s="6"/>
      <c r="Q39" s="6"/>
    </row>
    <row r="40" customFormat="false" ht="13.8" hidden="false" customHeight="false" outlineLevel="0" collapsed="false">
      <c r="A40" s="20" t="n">
        <f aca="false">1000/AVERAGE(1000/A39,1000/A41)</f>
        <v>298.832082770618</v>
      </c>
      <c r="B40" s="21" t="n">
        <f aca="false">$B$39</f>
        <v>0.7317</v>
      </c>
      <c r="E40" s="6" t="s">
        <v>41</v>
      </c>
      <c r="F40" s="6" t="n">
        <f aca="false">$B$12</f>
        <v>300</v>
      </c>
      <c r="G40" s="6" t="n">
        <f aca="false">$B$12</f>
        <v>300</v>
      </c>
      <c r="H40" s="6"/>
      <c r="I40" s="6"/>
      <c r="J40" s="6"/>
      <c r="K40" s="6"/>
      <c r="L40" s="6"/>
      <c r="M40" s="6"/>
      <c r="N40" s="6"/>
      <c r="O40" s="6"/>
      <c r="P40" s="6"/>
      <c r="Q40" s="6"/>
    </row>
    <row r="41" customFormat="false" ht="13.8" hidden="false" customHeight="false" outlineLevel="0" collapsed="false">
      <c r="A41" s="20" t="n">
        <f aca="false">A20</f>
        <v>191.3</v>
      </c>
      <c r="B41" s="21" t="n">
        <f aca="false">$B$39</f>
        <v>0.7317</v>
      </c>
      <c r="E41" s="6" t="s">
        <v>42</v>
      </c>
      <c r="F41" s="6" t="n">
        <f aca="false">$B$12</f>
        <v>300</v>
      </c>
      <c r="G41" s="6" t="n">
        <f aca="false">$B$12</f>
        <v>300</v>
      </c>
      <c r="H41" s="6"/>
      <c r="I41" s="6"/>
      <c r="J41" s="6"/>
      <c r="K41" s="6"/>
      <c r="L41" s="6"/>
      <c r="M41" s="6"/>
      <c r="N41" s="6"/>
      <c r="O41" s="6"/>
      <c r="P41" s="6"/>
      <c r="Q41" s="6"/>
    </row>
    <row r="42" customFormat="false" ht="13.8" hidden="false" customHeight="false" outlineLevel="0" collapsed="false">
      <c r="A42" s="20"/>
      <c r="B42" s="21"/>
    </row>
    <row r="43" customFormat="false" ht="13.8" hidden="false" customHeight="false" outlineLevel="0" collapsed="false">
      <c r="A43" s="20" t="n">
        <f aca="false">$A$37</f>
        <v>682.44</v>
      </c>
      <c r="B43" s="21" t="n">
        <f aca="false">B21</f>
        <v>0.679435714285714</v>
      </c>
    </row>
    <row r="44" customFormat="false" ht="13.8" hidden="false" customHeight="false" outlineLevel="0" collapsed="false">
      <c r="A44" s="20" t="n">
        <f aca="false">1000/AVERAGE(1000/A43,1000/A45)</f>
        <v>356.807718698254</v>
      </c>
      <c r="B44" s="21" t="n">
        <f aca="false">B43</f>
        <v>0.679435714285714</v>
      </c>
    </row>
    <row r="45" customFormat="false" ht="13.8" hidden="false" customHeight="false" outlineLevel="0" collapsed="false">
      <c r="A45" s="20" t="n">
        <f aca="false">A21</f>
        <v>241.55</v>
      </c>
      <c r="B45" s="21" t="n">
        <f aca="false">B43</f>
        <v>0.679435714285714</v>
      </c>
    </row>
    <row r="46" customFormat="false" ht="13.8" hidden="false" customHeight="false" outlineLevel="0" collapsed="false">
      <c r="A46" s="20"/>
      <c r="B46" s="21"/>
    </row>
    <row r="47" customFormat="false" ht="13.8" hidden="false" customHeight="false" outlineLevel="0" collapsed="false">
      <c r="A47" s="20" t="n">
        <f aca="false">$A$37</f>
        <v>682.44</v>
      </c>
      <c r="B47" s="21" t="n">
        <f aca="false">B22</f>
        <v>0.627171428571429</v>
      </c>
    </row>
    <row r="48" customFormat="false" ht="13.8" hidden="false" customHeight="false" outlineLevel="0" collapsed="false">
      <c r="A48" s="20" t="n">
        <f aca="false">1000/AVERAGE(1000/A47,1000/A49)</f>
        <v>404.811655448933</v>
      </c>
      <c r="B48" s="21" t="n">
        <f aca="false">B47</f>
        <v>0.627171428571429</v>
      </c>
    </row>
    <row r="49" customFormat="false" ht="13.8" hidden="false" customHeight="false" outlineLevel="0" collapsed="false">
      <c r="A49" s="20" t="n">
        <f aca="false">A22</f>
        <v>287.75</v>
      </c>
      <c r="B49" s="21" t="n">
        <f aca="false">B47</f>
        <v>0.627171428571429</v>
      </c>
    </row>
    <row r="50" customFormat="false" ht="13.8" hidden="false" customHeight="false" outlineLevel="0" collapsed="false">
      <c r="A50" s="20"/>
      <c r="B50" s="21"/>
    </row>
    <row r="51" customFormat="false" ht="13.8" hidden="false" customHeight="false" outlineLevel="0" collapsed="false">
      <c r="A51" s="20" t="n">
        <f aca="false">$A$37</f>
        <v>682.44</v>
      </c>
      <c r="B51" s="21" t="n">
        <f aca="false">B23</f>
        <v>0.574907142857143</v>
      </c>
    </row>
    <row r="52" customFormat="false" ht="13.8" hidden="false" customHeight="false" outlineLevel="0" collapsed="false">
      <c r="A52" s="20" t="n">
        <f aca="false">1000/AVERAGE(1000/A51,1000/A53)</f>
        <v>443.073389941215</v>
      </c>
      <c r="B52" s="21" t="n">
        <f aca="false">B51</f>
        <v>0.574907142857143</v>
      </c>
    </row>
    <row r="53" customFormat="false" ht="13.8" hidden="false" customHeight="false" outlineLevel="0" collapsed="false">
      <c r="A53" s="20" t="n">
        <f aca="false">A23</f>
        <v>328.02</v>
      </c>
      <c r="B53" s="21" t="n">
        <f aca="false">B51</f>
        <v>0.574907142857143</v>
      </c>
    </row>
    <row r="54" customFormat="false" ht="13.8" hidden="false" customHeight="false" outlineLevel="0" collapsed="false">
      <c r="A54" s="20"/>
      <c r="B54" s="21"/>
    </row>
    <row r="55" customFormat="false" ht="13.8" hidden="false" customHeight="false" outlineLevel="0" collapsed="false">
      <c r="A55" s="20" t="n">
        <f aca="false">$A$37</f>
        <v>682.44</v>
      </c>
      <c r="B55" s="21" t="n">
        <f aca="false">B24</f>
        <v>0.522642857142857</v>
      </c>
    </row>
    <row r="56" customFormat="false" ht="13.8" hidden="false" customHeight="false" outlineLevel="0" collapsed="false">
      <c r="A56" s="20" t="n">
        <f aca="false">1000/AVERAGE(1000/A55,1000/A57)</f>
        <v>472.576641152634</v>
      </c>
      <c r="B56" s="21" t="n">
        <f aca="false">B55</f>
        <v>0.522642857142857</v>
      </c>
    </row>
    <row r="57" customFormat="false" ht="13.8" hidden="false" customHeight="false" outlineLevel="0" collapsed="false">
      <c r="A57" s="20" t="n">
        <f aca="false">A24</f>
        <v>361.43</v>
      </c>
      <c r="B57" s="21" t="n">
        <f aca="false">B55</f>
        <v>0.522642857142857</v>
      </c>
    </row>
    <row r="58" customFormat="false" ht="13.8" hidden="false" customHeight="false" outlineLevel="0" collapsed="false">
      <c r="A58" s="20"/>
      <c r="B58" s="21"/>
    </row>
    <row r="59" customFormat="false" ht="13.8" hidden="false" customHeight="false" outlineLevel="0" collapsed="false">
      <c r="A59" s="22"/>
      <c r="B59" s="23"/>
    </row>
    <row r="60" customFormat="false" ht="13.8" hidden="false" customHeight="false" outlineLevel="0" collapsed="false">
      <c r="A60" s="24" t="n">
        <f aca="false">$B$9*$B$14</f>
        <v>511.83</v>
      </c>
      <c r="B60" s="21" t="n">
        <f aca="false">$B$37/28</f>
        <v>0.0261321428571429</v>
      </c>
    </row>
    <row r="61" customFormat="false" ht="13.8" hidden="false" customHeight="false" outlineLevel="0" collapsed="false">
      <c r="A61" s="20" t="n">
        <f aca="false">$A$60</f>
        <v>511.83</v>
      </c>
      <c r="B61" s="21" t="n">
        <f aca="false">$B$37/21</f>
        <v>0.0348428571428571</v>
      </c>
    </row>
    <row r="62" customFormat="false" ht="13.8" hidden="false" customHeight="false" outlineLevel="0" collapsed="false">
      <c r="A62" s="20" t="n">
        <f aca="false">$A$60</f>
        <v>511.83</v>
      </c>
      <c r="B62" s="21" t="n">
        <f aca="false">$B$37/14</f>
        <v>0.0522642857142857</v>
      </c>
    </row>
    <row r="63" customFormat="false" ht="13.8" hidden="false" customHeight="false" outlineLevel="0" collapsed="false">
      <c r="A63" s="20" t="n">
        <f aca="false">$A$60</f>
        <v>511.83</v>
      </c>
      <c r="B63" s="21" t="n">
        <f aca="false">$B$37/7</f>
        <v>0.104528571428571</v>
      </c>
    </row>
    <row r="64" customFormat="false" ht="13.8" hidden="false" customHeight="false" outlineLevel="0" collapsed="false">
      <c r="A64" s="20"/>
      <c r="B64" s="23"/>
    </row>
    <row r="65" customFormat="false" ht="13.8" hidden="false" customHeight="false" outlineLevel="0" collapsed="false">
      <c r="A65" s="20" t="n">
        <f aca="false">$A$37</f>
        <v>682.44</v>
      </c>
      <c r="B65" s="21" t="n">
        <f aca="false">B60</f>
        <v>0.0261321428571429</v>
      </c>
    </row>
    <row r="66" customFormat="false" ht="13.8" hidden="false" customHeight="false" outlineLevel="0" collapsed="false">
      <c r="A66" s="20" t="n">
        <f aca="false">$A$37</f>
        <v>682.44</v>
      </c>
      <c r="B66" s="21" t="n">
        <f aca="false">B61</f>
        <v>0.0348428571428571</v>
      </c>
    </row>
    <row r="67" customFormat="false" ht="13.8" hidden="false" customHeight="false" outlineLevel="0" collapsed="false">
      <c r="A67" s="20" t="n">
        <f aca="false">$A$37</f>
        <v>682.44</v>
      </c>
      <c r="B67" s="21" t="n">
        <f aca="false">B62</f>
        <v>0.0522642857142857</v>
      </c>
    </row>
    <row r="68" customFormat="false" ht="13.8" hidden="false" customHeight="false" outlineLevel="0" collapsed="false">
      <c r="A68" s="25" t="n">
        <f aca="false">$A$37</f>
        <v>682.44</v>
      </c>
      <c r="B68" s="26" t="n">
        <f aca="false">B63</f>
        <v>0.104528571428571</v>
      </c>
    </row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2021-06-04T13:58:44Z</dcterms:created>
  <dc:creator/>
  <dc:description/>
  <dc:language>en-US</dc:language>
  <cp:lastModifiedBy/>
  <dcterms:modified xsi:type="dcterms:W3CDTF">2021-06-04T14:00:47Z</dcterms:modified>
  <cp:revision>2</cp:revision>
  <dc:subject/>
  <dc:title/>
</cp:coreProperties>
</file>