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59545C91-75FD-4D58-B275-B3549256F152}" xr6:coauthVersionLast="43" xr6:coauthVersionMax="43" xr10:uidLastSave="{00000000-0000-0000-0000-000000000000}"/>
  <bookViews>
    <workbookView xWindow="-120" yWindow="-120" windowWidth="20730" windowHeight="11160" xr2:uid="{58F44404-46AE-4E7D-B2DB-217206FE6C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1" l="1"/>
  <c r="O45" i="1" l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44" i="1"/>
  <c r="K86" i="1"/>
  <c r="C86" i="1" s="1"/>
  <c r="K85" i="1"/>
  <c r="C85" i="1" s="1"/>
  <c r="K84" i="1"/>
  <c r="C84" i="1" s="1"/>
  <c r="K83" i="1"/>
  <c r="C83" i="1" s="1"/>
  <c r="K82" i="1"/>
  <c r="C82" i="1" s="1"/>
  <c r="K81" i="1"/>
  <c r="C81" i="1" s="1"/>
  <c r="K80" i="1"/>
  <c r="C80" i="1" s="1"/>
  <c r="K79" i="1"/>
  <c r="C79" i="1" s="1"/>
  <c r="K78" i="1"/>
  <c r="C78" i="1" s="1"/>
  <c r="K77" i="1"/>
  <c r="C77" i="1" s="1"/>
  <c r="K76" i="1"/>
  <c r="C76" i="1" s="1"/>
  <c r="K75" i="1"/>
  <c r="C75" i="1" s="1"/>
  <c r="K74" i="1"/>
  <c r="C74" i="1" s="1"/>
  <c r="K73" i="1"/>
  <c r="C73" i="1" s="1"/>
  <c r="K72" i="1"/>
  <c r="C72" i="1" s="1"/>
  <c r="K71" i="1"/>
  <c r="C71" i="1" s="1"/>
  <c r="K70" i="1"/>
  <c r="C70" i="1" s="1"/>
  <c r="K69" i="1"/>
  <c r="C69" i="1" s="1"/>
  <c r="K68" i="1"/>
  <c r="C68" i="1" s="1"/>
  <c r="K67" i="1"/>
  <c r="C67" i="1" s="1"/>
  <c r="K66" i="1"/>
  <c r="C66" i="1" s="1"/>
  <c r="K65" i="1"/>
  <c r="C65" i="1" s="1"/>
  <c r="K64" i="1"/>
  <c r="C64" i="1" s="1"/>
  <c r="K63" i="1"/>
  <c r="C63" i="1" s="1"/>
  <c r="K62" i="1"/>
  <c r="C62" i="1" s="1"/>
  <c r="K61" i="1"/>
  <c r="C61" i="1" s="1"/>
  <c r="K60" i="1"/>
  <c r="C60" i="1" s="1"/>
  <c r="K59" i="1"/>
  <c r="C59" i="1" s="1"/>
  <c r="K58" i="1"/>
  <c r="C58" i="1" s="1"/>
  <c r="K57" i="1"/>
  <c r="C57" i="1" s="1"/>
  <c r="K56" i="1"/>
  <c r="C56" i="1" s="1"/>
  <c r="K55" i="1"/>
  <c r="C55" i="1" s="1"/>
  <c r="K54" i="1"/>
  <c r="C54" i="1" s="1"/>
  <c r="K53" i="1"/>
  <c r="C53" i="1" s="1"/>
  <c r="K52" i="1"/>
  <c r="C52" i="1" s="1"/>
  <c r="K51" i="1"/>
  <c r="C51" i="1" s="1"/>
  <c r="K50" i="1"/>
  <c r="C50" i="1" s="1"/>
  <c r="K49" i="1"/>
  <c r="C49" i="1" s="1"/>
  <c r="K48" i="1"/>
  <c r="C48" i="1" s="1"/>
  <c r="K47" i="1"/>
  <c r="C47" i="1" s="1"/>
  <c r="K46" i="1"/>
  <c r="C46" i="1" s="1"/>
  <c r="K45" i="1"/>
  <c r="C45" i="1" s="1"/>
  <c r="C36" i="1"/>
  <c r="C44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K44" i="1"/>
  <c r="K43" i="1"/>
  <c r="C43" i="1" s="1"/>
  <c r="K42" i="1"/>
  <c r="C42" i="1" s="1"/>
  <c r="K41" i="1"/>
  <c r="C41" i="1" s="1"/>
  <c r="K40" i="1"/>
  <c r="C40" i="1" s="1"/>
  <c r="K39" i="1"/>
  <c r="C39" i="1" s="1"/>
  <c r="K38" i="1"/>
  <c r="C38" i="1" s="1"/>
  <c r="K37" i="1"/>
  <c r="C37" i="1" s="1"/>
  <c r="K36" i="1"/>
  <c r="K35" i="1"/>
  <c r="C35" i="1" s="1"/>
  <c r="K34" i="1"/>
  <c r="C34" i="1" s="1"/>
  <c r="K33" i="1"/>
  <c r="C33" i="1" s="1"/>
  <c r="K32" i="1"/>
  <c r="C32" i="1" s="1"/>
  <c r="K31" i="1"/>
  <c r="C31" i="1" s="1"/>
  <c r="K30" i="1"/>
  <c r="C30" i="1" s="1"/>
  <c r="K29" i="1"/>
  <c r="C29" i="1" s="1"/>
  <c r="K28" i="1"/>
  <c r="C28" i="1" s="1"/>
  <c r="K27" i="1"/>
  <c r="C27" i="1" s="1"/>
  <c r="K26" i="1"/>
  <c r="C26" i="1" s="1"/>
  <c r="K25" i="1"/>
  <c r="C25" i="1" s="1"/>
  <c r="K24" i="1"/>
  <c r="C24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C6" i="1"/>
  <c r="C14" i="1"/>
  <c r="C22" i="1"/>
  <c r="K23" i="1"/>
  <c r="C23" i="1" s="1"/>
  <c r="K22" i="1"/>
  <c r="K21" i="1"/>
  <c r="C21" i="1" s="1"/>
  <c r="K20" i="1"/>
  <c r="C20" i="1" s="1"/>
  <c r="K19" i="1"/>
  <c r="C19" i="1" s="1"/>
  <c r="K18" i="1"/>
  <c r="C18" i="1" s="1"/>
  <c r="K17" i="1"/>
  <c r="C17" i="1" s="1"/>
  <c r="K16" i="1"/>
  <c r="C16" i="1" s="1"/>
  <c r="K15" i="1"/>
  <c r="C15" i="1" s="1"/>
  <c r="K14" i="1"/>
  <c r="K13" i="1"/>
  <c r="C13" i="1" s="1"/>
  <c r="K12" i="1"/>
  <c r="C12" i="1" s="1"/>
  <c r="K11" i="1"/>
  <c r="C11" i="1" s="1"/>
  <c r="K10" i="1"/>
  <c r="C10" i="1" s="1"/>
  <c r="K9" i="1"/>
  <c r="C9" i="1" s="1"/>
  <c r="K8" i="1"/>
  <c r="C8" i="1" s="1"/>
  <c r="K7" i="1"/>
  <c r="C7" i="1" s="1"/>
  <c r="K6" i="1"/>
  <c r="K5" i="1"/>
  <c r="C5" i="1" s="1"/>
  <c r="K4" i="1"/>
  <c r="C4" i="1" s="1"/>
  <c r="K3" i="1"/>
  <c r="C3" i="1" s="1"/>
  <c r="B20" i="1" l="1"/>
  <c r="B16" i="1"/>
  <c r="B11" i="1"/>
  <c r="B7" i="1"/>
  <c r="B21" i="1"/>
  <c r="B12" i="1"/>
  <c r="B4" i="1"/>
  <c r="B19" i="1"/>
  <c r="B15" i="1"/>
  <c r="B10" i="1"/>
  <c r="B6" i="1"/>
  <c r="B3" i="1"/>
  <c r="B18" i="1"/>
  <c r="B13" i="1"/>
  <c r="B9" i="1"/>
  <c r="B5" i="1"/>
  <c r="B17" i="1"/>
  <c r="B8" i="1"/>
  <c r="B14" i="1"/>
  <c r="O3" i="1"/>
</calcChain>
</file>

<file path=xl/sharedStrings.xml><?xml version="1.0" encoding="utf-8"?>
<sst xmlns="http://schemas.openxmlformats.org/spreadsheetml/2006/main" count="99" uniqueCount="99">
  <si>
    <t>α</t>
  </si>
  <si>
    <t xml:space="preserve"> SF</t>
  </si>
  <si>
    <t>SC</t>
  </si>
  <si>
    <t>CF</t>
  </si>
  <si>
    <t>SGR</t>
  </si>
  <si>
    <t>Elevation</t>
  </si>
  <si>
    <t>OTTVw</t>
  </si>
  <si>
    <t>R(msq.k)/w</t>
  </si>
  <si>
    <r>
      <t>A</t>
    </r>
    <r>
      <rPr>
        <b/>
        <vertAlign val="subscript"/>
        <sz val="16"/>
        <color theme="0"/>
        <rFont val="Times New Roman"/>
        <family val="1"/>
      </rPr>
      <t>Wi</t>
    </r>
    <r>
      <rPr>
        <b/>
        <sz val="16"/>
        <color theme="0"/>
        <rFont val="Times New Roman"/>
        <family val="1"/>
      </rPr>
      <t xml:space="preserve"> </t>
    </r>
  </si>
  <si>
    <r>
      <t>U</t>
    </r>
    <r>
      <rPr>
        <b/>
        <vertAlign val="subscript"/>
        <sz val="16"/>
        <color theme="0"/>
        <rFont val="Times New Roman"/>
        <family val="1"/>
      </rPr>
      <t>gi</t>
    </r>
  </si>
  <si>
    <r>
      <t>T</t>
    </r>
    <r>
      <rPr>
        <b/>
        <vertAlign val="subscript"/>
        <sz val="16"/>
        <color theme="0"/>
        <rFont val="Times New Roman"/>
        <family val="1"/>
      </rPr>
      <t>deqwi</t>
    </r>
  </si>
  <si>
    <r>
      <t>A</t>
    </r>
    <r>
      <rPr>
        <b/>
        <vertAlign val="subscript"/>
        <sz val="16"/>
        <color theme="0"/>
        <rFont val="Times New Roman"/>
        <family val="1"/>
      </rPr>
      <t>gi</t>
    </r>
  </si>
  <si>
    <r>
      <t>A</t>
    </r>
    <r>
      <rPr>
        <b/>
        <vertAlign val="subscript"/>
        <sz val="16"/>
        <color theme="0"/>
        <rFont val="Times New Roman"/>
        <family val="1"/>
      </rPr>
      <t>o</t>
    </r>
  </si>
  <si>
    <t>E1 curant case</t>
  </si>
  <si>
    <r>
      <t>E1</t>
    </r>
    <r>
      <rPr>
        <sz val="8"/>
        <color theme="1"/>
        <rFont val="Calibri"/>
        <family val="2"/>
        <scheme val="minor"/>
      </rPr>
      <t>c1</t>
    </r>
  </si>
  <si>
    <r>
      <t>E1</t>
    </r>
    <r>
      <rPr>
        <sz val="8"/>
        <color theme="1"/>
        <rFont val="Calibri"/>
        <family val="2"/>
        <scheme val="minor"/>
      </rPr>
      <t>c2</t>
    </r>
    <r>
      <rPr>
        <sz val="11"/>
        <color theme="1"/>
        <rFont val="Calibri"/>
        <family val="2"/>
        <scheme val="minor"/>
      </rPr>
      <t/>
    </r>
  </si>
  <si>
    <r>
      <t>E1</t>
    </r>
    <r>
      <rPr>
        <sz val="8"/>
        <color theme="1"/>
        <rFont val="Calibri"/>
        <family val="2"/>
        <scheme val="minor"/>
      </rPr>
      <t>c3</t>
    </r>
    <r>
      <rPr>
        <sz val="11"/>
        <color theme="1"/>
        <rFont val="Calibri"/>
        <family val="2"/>
        <scheme val="minor"/>
      </rPr>
      <t/>
    </r>
  </si>
  <si>
    <r>
      <t>E1</t>
    </r>
    <r>
      <rPr>
        <sz val="8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/>
    </r>
  </si>
  <si>
    <r>
      <t>E1</t>
    </r>
    <r>
      <rPr>
        <sz val="8"/>
        <color theme="1"/>
        <rFont val="Calibri"/>
        <family val="2"/>
        <scheme val="minor"/>
      </rPr>
      <t>c5</t>
    </r>
    <r>
      <rPr>
        <sz val="11"/>
        <color theme="1"/>
        <rFont val="Calibri"/>
        <family val="2"/>
        <scheme val="minor"/>
      </rPr>
      <t/>
    </r>
  </si>
  <si>
    <r>
      <t>E1</t>
    </r>
    <r>
      <rPr>
        <sz val="8"/>
        <color theme="1"/>
        <rFont val="Calibri"/>
        <family val="2"/>
        <scheme val="minor"/>
      </rPr>
      <t>c6</t>
    </r>
    <r>
      <rPr>
        <sz val="11"/>
        <color theme="1"/>
        <rFont val="Calibri"/>
        <family val="2"/>
        <scheme val="minor"/>
      </rPr>
      <t/>
    </r>
  </si>
  <si>
    <r>
      <t>E1</t>
    </r>
    <r>
      <rPr>
        <sz val="8"/>
        <color theme="1"/>
        <rFont val="Calibri"/>
        <family val="2"/>
        <scheme val="minor"/>
      </rPr>
      <t>c7</t>
    </r>
    <r>
      <rPr>
        <sz val="11"/>
        <color theme="1"/>
        <rFont val="Calibri"/>
        <family val="2"/>
        <scheme val="minor"/>
      </rPr>
      <t/>
    </r>
  </si>
  <si>
    <r>
      <t>E1</t>
    </r>
    <r>
      <rPr>
        <sz val="8"/>
        <color theme="1"/>
        <rFont val="Calibri"/>
        <family val="2"/>
        <scheme val="minor"/>
      </rPr>
      <t>c8</t>
    </r>
    <r>
      <rPr>
        <sz val="11"/>
        <color theme="1"/>
        <rFont val="Calibri"/>
        <family val="2"/>
        <scheme val="minor"/>
      </rPr>
      <t/>
    </r>
  </si>
  <si>
    <r>
      <t>E1</t>
    </r>
    <r>
      <rPr>
        <sz val="8"/>
        <color theme="1"/>
        <rFont val="Calibri"/>
        <family val="2"/>
        <scheme val="minor"/>
      </rPr>
      <t>c9</t>
    </r>
    <r>
      <rPr>
        <sz val="11"/>
        <color theme="1"/>
        <rFont val="Calibri"/>
        <family val="2"/>
        <scheme val="minor"/>
      </rPr>
      <t/>
    </r>
  </si>
  <si>
    <r>
      <t>E1</t>
    </r>
    <r>
      <rPr>
        <sz val="8"/>
        <color theme="1"/>
        <rFont val="Calibri"/>
        <family val="2"/>
        <scheme val="minor"/>
      </rPr>
      <t>c10</t>
    </r>
    <r>
      <rPr>
        <sz val="11"/>
        <color theme="1"/>
        <rFont val="Calibri"/>
        <family val="2"/>
        <scheme val="minor"/>
      </rPr>
      <t/>
    </r>
  </si>
  <si>
    <r>
      <t>E1</t>
    </r>
    <r>
      <rPr>
        <sz val="8"/>
        <color theme="1"/>
        <rFont val="Calibri"/>
        <family val="2"/>
        <scheme val="minor"/>
      </rPr>
      <t>c11</t>
    </r>
    <r>
      <rPr>
        <sz val="11"/>
        <color theme="1"/>
        <rFont val="Calibri"/>
        <family val="2"/>
        <scheme val="minor"/>
      </rPr>
      <t/>
    </r>
  </si>
  <si>
    <r>
      <t>E1</t>
    </r>
    <r>
      <rPr>
        <sz val="8"/>
        <color theme="1"/>
        <rFont val="Calibri"/>
        <family val="2"/>
        <scheme val="minor"/>
      </rPr>
      <t>c12</t>
    </r>
    <r>
      <rPr>
        <sz val="11"/>
        <color theme="1"/>
        <rFont val="Calibri"/>
        <family val="2"/>
        <scheme val="minor"/>
      </rPr>
      <t/>
    </r>
  </si>
  <si>
    <r>
      <t>E1</t>
    </r>
    <r>
      <rPr>
        <sz val="8"/>
        <color theme="1"/>
        <rFont val="Calibri"/>
        <family val="2"/>
        <scheme val="minor"/>
      </rPr>
      <t>c13</t>
    </r>
    <r>
      <rPr>
        <sz val="11"/>
        <color theme="1"/>
        <rFont val="Calibri"/>
        <family val="2"/>
        <scheme val="minor"/>
      </rPr>
      <t/>
    </r>
  </si>
  <si>
    <r>
      <t>E1</t>
    </r>
    <r>
      <rPr>
        <sz val="8"/>
        <color theme="1"/>
        <rFont val="Calibri"/>
        <family val="2"/>
        <scheme val="minor"/>
      </rPr>
      <t>c14</t>
    </r>
    <r>
      <rPr>
        <sz val="11"/>
        <color theme="1"/>
        <rFont val="Calibri"/>
        <family val="2"/>
        <scheme val="minor"/>
      </rPr>
      <t/>
    </r>
  </si>
  <si>
    <r>
      <t>E1</t>
    </r>
    <r>
      <rPr>
        <sz val="8"/>
        <color theme="1"/>
        <rFont val="Calibri"/>
        <family val="2"/>
        <scheme val="minor"/>
      </rPr>
      <t>c15</t>
    </r>
    <r>
      <rPr>
        <sz val="11"/>
        <color theme="1"/>
        <rFont val="Calibri"/>
        <family val="2"/>
        <scheme val="minor"/>
      </rPr>
      <t/>
    </r>
  </si>
  <si>
    <r>
      <t>E1</t>
    </r>
    <r>
      <rPr>
        <sz val="8"/>
        <color theme="1"/>
        <rFont val="Calibri"/>
        <family val="2"/>
        <scheme val="minor"/>
      </rPr>
      <t>c16</t>
    </r>
    <r>
      <rPr>
        <sz val="11"/>
        <color theme="1"/>
        <rFont val="Calibri"/>
        <family val="2"/>
        <scheme val="minor"/>
      </rPr>
      <t/>
    </r>
  </si>
  <si>
    <r>
      <t>E1</t>
    </r>
    <r>
      <rPr>
        <sz val="8"/>
        <color theme="1"/>
        <rFont val="Calibri"/>
        <family val="2"/>
        <scheme val="minor"/>
      </rPr>
      <t>c17</t>
    </r>
    <r>
      <rPr>
        <sz val="11"/>
        <color theme="1"/>
        <rFont val="Calibri"/>
        <family val="2"/>
        <scheme val="minor"/>
      </rPr>
      <t/>
    </r>
  </si>
  <si>
    <r>
      <t>E1</t>
    </r>
    <r>
      <rPr>
        <sz val="8"/>
        <color theme="1"/>
        <rFont val="Calibri"/>
        <family val="2"/>
        <scheme val="minor"/>
      </rPr>
      <t>c18</t>
    </r>
    <r>
      <rPr>
        <sz val="11"/>
        <color theme="1"/>
        <rFont val="Calibri"/>
        <family val="2"/>
        <scheme val="minor"/>
      </rPr>
      <t/>
    </r>
  </si>
  <si>
    <r>
      <t>E1</t>
    </r>
    <r>
      <rPr>
        <sz val="8"/>
        <color theme="1"/>
        <rFont val="Calibri"/>
        <family val="2"/>
        <scheme val="minor"/>
      </rPr>
      <t>c19</t>
    </r>
    <r>
      <rPr>
        <sz val="11"/>
        <color theme="1"/>
        <rFont val="Calibri"/>
        <family val="2"/>
        <scheme val="minor"/>
      </rPr>
      <t/>
    </r>
  </si>
  <si>
    <r>
      <t>E1</t>
    </r>
    <r>
      <rPr>
        <sz val="8"/>
        <color theme="1"/>
        <rFont val="Calibri"/>
        <family val="2"/>
        <scheme val="minor"/>
      </rPr>
      <t>c20</t>
    </r>
    <r>
      <rPr>
        <sz val="11"/>
        <color theme="1"/>
        <rFont val="Calibri"/>
        <family val="2"/>
        <scheme val="minor"/>
      </rPr>
      <t/>
    </r>
  </si>
  <si>
    <r>
      <t>E2c</t>
    </r>
    <r>
      <rPr>
        <sz val="8"/>
        <color theme="1"/>
        <rFont val="Calibri"/>
        <family val="2"/>
        <scheme val="minor"/>
      </rPr>
      <t>1</t>
    </r>
  </si>
  <si>
    <r>
      <t>E2c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</si>
  <si>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E2c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</si>
  <si>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E2c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</si>
  <si>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E2c</t>
    </r>
    <r>
      <rPr>
        <sz val="8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</si>
  <si>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E2c</t>
    </r>
    <r>
      <rPr>
        <sz val="8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</si>
  <si>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E2c</t>
    </r>
    <r>
      <rPr>
        <sz val="8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</si>
  <si>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E2c</t>
    </r>
    <r>
      <rPr>
        <sz val="8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</si>
  <si>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E2c</t>
    </r>
    <r>
      <rPr>
        <sz val="8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</si>
  <si>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E2c</t>
    </r>
    <r>
      <rPr>
        <sz val="8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</si>
  <si>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E2c</t>
    </r>
    <r>
      <rPr>
        <sz val="8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</si>
  <si>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E2c</t>
    </r>
    <r>
      <rPr>
        <sz val="8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</si>
  <si>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E2c</t>
    </r>
    <r>
      <rPr>
        <sz val="8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</si>
  <si>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E2c</t>
    </r>
    <r>
      <rPr>
        <sz val="8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</si>
  <si>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E2c</t>
    </r>
    <r>
      <rPr>
        <sz val="8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</si>
  <si>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E2c</t>
    </r>
    <r>
      <rPr>
        <sz val="8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</si>
  <si>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E2c</t>
    </r>
    <r>
      <rPr>
        <sz val="8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</si>
  <si>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E2c</t>
    </r>
    <r>
      <rPr>
        <sz val="8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</si>
  <si>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E2c</t>
    </r>
    <r>
      <rPr>
        <sz val="8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</si>
  <si>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t>E2c</t>
    </r>
    <r>
      <rPr>
        <sz val="8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</si>
  <si>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t>E2 curant case</t>
  </si>
  <si>
    <r>
      <t>E3c</t>
    </r>
    <r>
      <rPr>
        <sz val="8"/>
        <color theme="1"/>
        <rFont val="Calibri"/>
        <family val="2"/>
        <scheme val="minor"/>
      </rPr>
      <t>1</t>
    </r>
  </si>
  <si>
    <r>
      <t>E3c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</si>
  <si>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E3c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</si>
  <si>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E3c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</si>
  <si>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E3c</t>
    </r>
    <r>
      <rPr>
        <sz val="8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</si>
  <si>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E3c</t>
    </r>
    <r>
      <rPr>
        <sz val="8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</si>
  <si>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E3c</t>
    </r>
    <r>
      <rPr>
        <sz val="8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</si>
  <si>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E3c</t>
    </r>
    <r>
      <rPr>
        <sz val="8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</si>
  <si>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E3c</t>
    </r>
    <r>
      <rPr>
        <sz val="8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</si>
  <si>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E3c</t>
    </r>
    <r>
      <rPr>
        <sz val="8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</si>
  <si>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E3c</t>
    </r>
    <r>
      <rPr>
        <sz val="8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</si>
  <si>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E3c</t>
    </r>
    <r>
      <rPr>
        <sz val="8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</si>
  <si>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E3c</t>
    </r>
    <r>
      <rPr>
        <sz val="8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</si>
  <si>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E3c</t>
    </r>
    <r>
      <rPr>
        <sz val="8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</si>
  <si>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E3c</t>
    </r>
    <r>
      <rPr>
        <sz val="8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</si>
  <si>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E3c</t>
    </r>
    <r>
      <rPr>
        <sz val="8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</si>
  <si>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E3c</t>
    </r>
    <r>
      <rPr>
        <sz val="8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</si>
  <si>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E3c</t>
    </r>
    <r>
      <rPr>
        <sz val="8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</si>
  <si>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E3c</t>
    </r>
    <r>
      <rPr>
        <sz val="8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</si>
  <si>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t>E3c</t>
    </r>
    <r>
      <rPr>
        <sz val="8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</si>
  <si>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t>E3 curant case</t>
  </si>
  <si>
    <r>
      <t>E4c</t>
    </r>
    <r>
      <rPr>
        <sz val="8"/>
        <color theme="1"/>
        <rFont val="Calibri"/>
        <family val="2"/>
        <scheme val="minor"/>
      </rPr>
      <t>1</t>
    </r>
  </si>
  <si>
    <r>
      <t>E4c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</si>
  <si>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E4c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</si>
  <si>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E4c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</si>
  <si>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E4c</t>
    </r>
    <r>
      <rPr>
        <sz val="8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</si>
  <si>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E4c</t>
    </r>
    <r>
      <rPr>
        <sz val="8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</si>
  <si>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E4c</t>
    </r>
    <r>
      <rPr>
        <sz val="8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</si>
  <si>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E4c</t>
    </r>
    <r>
      <rPr>
        <sz val="8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</si>
  <si>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E4c</t>
    </r>
    <r>
      <rPr>
        <sz val="8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</si>
  <si>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E4c</t>
    </r>
    <r>
      <rPr>
        <sz val="8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</si>
  <si>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E4c</t>
    </r>
    <r>
      <rPr>
        <sz val="8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</si>
  <si>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E4c</t>
    </r>
    <r>
      <rPr>
        <sz val="8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</si>
  <si>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E4c</t>
    </r>
    <r>
      <rPr>
        <sz val="8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</si>
  <si>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E4c</t>
    </r>
    <r>
      <rPr>
        <sz val="8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</si>
  <si>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E4c</t>
    </r>
    <r>
      <rPr>
        <sz val="8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</si>
  <si>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E4c</t>
    </r>
    <r>
      <rPr>
        <sz val="8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</si>
  <si>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E4c</t>
    </r>
    <r>
      <rPr>
        <sz val="8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</si>
  <si>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E4c</t>
    </r>
    <r>
      <rPr>
        <sz val="8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</si>
  <si>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E4c</t>
    </r>
    <r>
      <rPr>
        <sz val="8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</si>
  <si>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t>E4c</t>
    </r>
    <r>
      <rPr>
        <sz val="8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</si>
  <si>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t>E4 curant case</t>
  </si>
  <si>
    <t>MBE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</si>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</sst>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Times New Roman"/>
      <family val="1"/>
    </font>
    <font>
      <b/>
      <vertAlign val="subscript"/>
      <sz val="16"/>
      <color theme="0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 readingOrder="2"/>
    </xf>
    <xf numFmtId="0" fontId="4" fillId="0" borderId="0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 readingOrder="2"/>
    </xf>
    <xf numFmtId="0" fontId="7" fillId="0" borderId="0" xfId="0" applyFont="1" applyAlignment="1">
      <alignment horizontal="center" vertical="center" wrapText="1" readingOrder="2"/>
    </xf>
    <xf numFmtId="0" fontId="8" fillId="0" borderId="0" xfId="0" applyFont="1" applyAlignment="1">
      <alignment horizontal="center" vertical="center" wrapText="1" readingOrder="2"/>
    </xf>
    <xf numFmtId="0" fontId="4" fillId="0" borderId="0" xfId="0" applyFont="1" applyAlignment="1">
      <alignment horizontal="center" vertical="center" wrapText="1" readingOrder="2"/>
    </xf>
    <xf numFmtId="0" fontId="8" fillId="0" borderId="0" xfId="0" applyFont="1" applyBorder="1" applyAlignment="1">
      <alignment horizontal="center" vertical="center" wrapText="1" readingOrder="2"/>
    </xf>
    <xf numFmtId="0" fontId="7" fillId="0" borderId="0" xfId="0" applyFont="1" applyBorder="1" applyAlignment="1">
      <alignment horizontal="center" vertical="center" wrapText="1" readingOrder="2"/>
    </xf>
    <xf numFmtId="0" fontId="9" fillId="0" borderId="0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 readingOrder="2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MBE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Sheet1!$B$3:$B$22</c:f>
              <c:numCache>
                <c:formatCode>General</c:formatCode>
                <c:ptCount val="20"/>
                <c:pt idx="0">
                  <c:v>0.69089986453353103</c:v>
                </c:pt>
                <c:pt idx="1">
                  <c:v>0.43202187945562698</c:v>
                </c:pt>
                <c:pt idx="2">
                  <c:v>0.22428940820334434</c:v>
                </c:pt>
                <c:pt idx="3">
                  <c:v>0.63968597193987375</c:v>
                </c:pt>
                <c:pt idx="4">
                  <c:v>0.76480537074791444</c:v>
                </c:pt>
                <c:pt idx="5">
                  <c:v>0.48750971050081632</c:v>
                </c:pt>
                <c:pt idx="6">
                  <c:v>0.35872724053197858</c:v>
                </c:pt>
                <c:pt idx="7">
                  <c:v>0.86705539839925372</c:v>
                </c:pt>
                <c:pt idx="8">
                  <c:v>0.22432802309370259</c:v>
                </c:pt>
                <c:pt idx="9">
                  <c:v>0.77679350569246253</c:v>
                </c:pt>
                <c:pt idx="10">
                  <c:v>0.20115908887867809</c:v>
                </c:pt>
                <c:pt idx="11">
                  <c:v>0.85154330298740621</c:v>
                </c:pt>
                <c:pt idx="12">
                  <c:v>0.68513742391278742</c:v>
                </c:pt>
                <c:pt idx="13">
                  <c:v>0.76080335017383682</c:v>
                </c:pt>
                <c:pt idx="14">
                  <c:v>0.49245248590071011</c:v>
                </c:pt>
                <c:pt idx="15">
                  <c:v>0.58902822947937317</c:v>
                </c:pt>
                <c:pt idx="16">
                  <c:v>0.51991081563285357</c:v>
                </c:pt>
                <c:pt idx="17">
                  <c:v>0.66502878572098501</c:v>
                </c:pt>
                <c:pt idx="18">
                  <c:v>0.52448732950799548</c:v>
                </c:pt>
                <c:pt idx="19">
                  <c:v>3.9163221801462998E-2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4-4D3F-9A37-2659FE88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46776"/>
        <c:axId val="324851576"/>
      </c:scatterChart>
      <c:valAx>
        <c:axId val="38974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51576"/>
        <c:crosses val="autoZero"/>
        <c:crossBetween val="midCat"/>
      </c:valAx>
      <c:valAx>
        <c:axId val="32485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4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117401</xdr:colOff>
      <xdr:row>19</xdr:row>
      <xdr:rowOff>33232</xdr:rowOff>
    </xdr:from>
    <xdr:to>
      <xdr:col>22</xdr:col>
      <xdr:colOff>402043</xdr:colOff>
      <xdr:row>33</xdr:row>
      <xdr:rowOff>117628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F7385-3B23-493B-82C0-706E1E5D7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DCA2-26F3-4793-8A87-1BD52CB3E9A9}">
  <dimension ref="A2:O88"/>
  <sheetViews>
    <sheetView tabSelected="1" zoomScale="86" zoomScaleNormal="86" workbookViewId="0">
      <pane xSplit="15" ySplit="2" topLeftCell="P3" activePane="bottomRight" state="frozen"/>
      <selection pane="topRight" activeCell="O1" sqref="O1"/>
      <selection pane="bottomLeft" activeCell="A3" sqref="A3"/>
      <selection pane="bottomRight" activeCell="C2" sqref="C2"/>
    </sheetView>
  </sheetViews>
  <sheetFormatPr defaultRowHeight="15" x14ac:dyDescent="0.25"/>
  <cols>
    <col min="3" max="3" width="13.140625" customWidth="1"/>
    <col min="4" max="4" width="13.140625" style="1" customWidth="1"/>
    <col min="5" max="5" width="13.85546875" style="1" customWidth="1"/>
    <col min="6" max="14" width="13.85546875" customWidth="1"/>
    <col min="15" max="15" width="15.5703125" bestFit="1" customWidth="1"/>
  </cols>
  <sheetData>
    <row r="2" spans="1:15" ht="23.25" x14ac:dyDescent="0.25">
      <c r="A2" t="s">
        <v>98</v>
      </c>
      <c r="B2" t="s">
        <v>97</v>
      </c>
      <c r="C2" s="2" t="s">
        <v>6</v>
      </c>
      <c r="D2" s="2" t="s">
        <v>5</v>
      </c>
      <c r="E2" s="2" t="s">
        <v>0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12</v>
      </c>
      <c r="O2" s="2" t="s">
        <v>7</v>
      </c>
    </row>
    <row r="3" spans="1:15" x14ac:dyDescent="0.25">
      <c r="B3">
        <f>((C23-C3)/C23)</f>
        <v>0.69089986453353103</v>
      </c>
      <c r="C3">
        <f>((E3*F3*G3*H3)+(I3*J3*K3*L3*(1-M3)))/N3</f>
        <v>21.87108645680107</v>
      </c>
      <c r="D3" s="1" t="s">
        <v>14</v>
      </c>
      <c r="E3" s="1">
        <v>0.3</v>
      </c>
      <c r="F3" s="1">
        <v>3666.2</v>
      </c>
      <c r="G3" s="1">
        <v>1.98</v>
      </c>
      <c r="H3" s="1">
        <v>27</v>
      </c>
      <c r="I3" s="1">
        <v>5202.4409999999998</v>
      </c>
      <c r="J3" s="1">
        <v>191</v>
      </c>
      <c r="K3" s="1">
        <f>0.27*0.87</f>
        <v>0.23490000000000003</v>
      </c>
      <c r="L3" s="1">
        <v>1.05</v>
      </c>
      <c r="M3" s="5">
        <v>0.27</v>
      </c>
      <c r="N3" s="1">
        <v>10868.64</v>
      </c>
      <c r="O3">
        <f>1/G3</f>
        <v>0.50505050505050508</v>
      </c>
    </row>
    <row r="4" spans="1:15" x14ac:dyDescent="0.25">
      <c r="B4">
        <f>((C23-C4)/C23)</f>
        <v>0.43202187945562698</v>
      </c>
      <c r="C4">
        <f t="shared" ref="C4:C67" si="0">((E4*F4*G4*H4)+(I4*J4*K4*L4*(1-M4)))/N4</f>
        <v>40.188589892562256</v>
      </c>
      <c r="D4" s="1" t="s">
        <v>15</v>
      </c>
      <c r="E4" s="1">
        <v>0.3</v>
      </c>
      <c r="F4" s="1">
        <v>3666.2</v>
      </c>
      <c r="G4" s="3">
        <v>1.99</v>
      </c>
      <c r="H4" s="1">
        <v>27</v>
      </c>
      <c r="I4" s="1">
        <v>5202.4409999999998</v>
      </c>
      <c r="J4" s="1">
        <v>191</v>
      </c>
      <c r="K4" s="1">
        <f>0.57*0.87</f>
        <v>0.49589999999999995</v>
      </c>
      <c r="L4" s="1">
        <v>1.05</v>
      </c>
      <c r="M4" s="5">
        <v>0.27</v>
      </c>
      <c r="N4" s="1">
        <v>10868.64</v>
      </c>
      <c r="O4">
        <f t="shared" ref="O4:O43" si="1">1/G4</f>
        <v>0.50251256281407031</v>
      </c>
    </row>
    <row r="5" spans="1:15" x14ac:dyDescent="0.25">
      <c r="B5">
        <f>((C23-C5)/C23)</f>
        <v>0.22428940820334434</v>
      </c>
      <c r="C5">
        <f t="shared" si="0"/>
        <v>54.887175617175998</v>
      </c>
      <c r="D5" s="1" t="s">
        <v>16</v>
      </c>
      <c r="E5" s="1">
        <v>0.3</v>
      </c>
      <c r="F5" s="1">
        <v>3666.2</v>
      </c>
      <c r="G5" s="3">
        <v>3.13</v>
      </c>
      <c r="H5" s="1">
        <v>27</v>
      </c>
      <c r="I5" s="1">
        <v>5202.4409999999998</v>
      </c>
      <c r="J5" s="1">
        <v>191</v>
      </c>
      <c r="K5" s="1">
        <f>0.76*0.87</f>
        <v>0.66120000000000001</v>
      </c>
      <c r="L5" s="1">
        <v>1.05</v>
      </c>
      <c r="M5" s="5">
        <v>0.27</v>
      </c>
      <c r="N5" s="1">
        <v>10868.64</v>
      </c>
      <c r="O5">
        <f t="shared" si="1"/>
        <v>0.31948881789137379</v>
      </c>
    </row>
    <row r="6" spans="1:15" x14ac:dyDescent="0.25">
      <c r="B6">
        <f>((C23-C6)/C23)</f>
        <v>0.63968597193987375</v>
      </c>
      <c r="C6">
        <f t="shared" si="0"/>
        <v>25.494842463943641</v>
      </c>
      <c r="D6" s="1" t="s">
        <v>17</v>
      </c>
      <c r="E6" s="1">
        <v>0.3</v>
      </c>
      <c r="F6" s="1">
        <v>3666.2</v>
      </c>
      <c r="G6" s="3">
        <v>2.86</v>
      </c>
      <c r="H6" s="1">
        <v>27</v>
      </c>
      <c r="I6" s="1">
        <v>5202.4409999999998</v>
      </c>
      <c r="J6" s="1">
        <v>191</v>
      </c>
      <c r="K6" s="1">
        <f>0.29*0.87</f>
        <v>0.25229999999999997</v>
      </c>
      <c r="L6" s="1">
        <v>1.05</v>
      </c>
      <c r="M6" s="5">
        <v>0.27</v>
      </c>
      <c r="N6" s="1">
        <v>10868.64</v>
      </c>
      <c r="O6">
        <f t="shared" si="1"/>
        <v>0.34965034965034969</v>
      </c>
    </row>
    <row r="7" spans="1:15" x14ac:dyDescent="0.25">
      <c r="B7">
        <f>((C23-C7)/C23)</f>
        <v>0.76480537074791444</v>
      </c>
      <c r="C7">
        <f t="shared" si="0"/>
        <v>16.641733471856245</v>
      </c>
      <c r="D7" s="1" t="s">
        <v>18</v>
      </c>
      <c r="E7" s="1">
        <v>0.3</v>
      </c>
      <c r="F7" s="1">
        <v>3666.2</v>
      </c>
      <c r="G7" s="3">
        <v>3.19</v>
      </c>
      <c r="H7" s="1">
        <v>27</v>
      </c>
      <c r="I7" s="1">
        <v>5202.4409999999998</v>
      </c>
      <c r="J7" s="1">
        <v>191</v>
      </c>
      <c r="K7" s="1">
        <f>0.13*0.87</f>
        <v>0.11310000000000001</v>
      </c>
      <c r="L7" s="1">
        <v>1.05</v>
      </c>
      <c r="M7" s="5">
        <v>0.27</v>
      </c>
      <c r="N7" s="1">
        <v>10868.64</v>
      </c>
      <c r="O7">
        <f t="shared" si="1"/>
        <v>0.31347962382445144</v>
      </c>
    </row>
    <row r="8" spans="1:15" x14ac:dyDescent="0.25">
      <c r="B8">
        <f>((C23-C8)/C23)</f>
        <v>0.48750971050081632</v>
      </c>
      <c r="C8">
        <f t="shared" si="0"/>
        <v>36.262421603252804</v>
      </c>
      <c r="D8" s="1" t="s">
        <v>19</v>
      </c>
      <c r="E8" s="1">
        <v>0.3</v>
      </c>
      <c r="F8" s="1">
        <v>3666.2</v>
      </c>
      <c r="G8" s="3">
        <v>6.7</v>
      </c>
      <c r="H8" s="1">
        <v>27</v>
      </c>
      <c r="I8" s="1">
        <v>5202.4409999999998</v>
      </c>
      <c r="J8" s="1">
        <v>191</v>
      </c>
      <c r="K8" s="1">
        <f>0.86*0.87</f>
        <v>0.74819999999999998</v>
      </c>
      <c r="L8" s="1">
        <v>1.05</v>
      </c>
      <c r="M8" s="5">
        <v>0.75</v>
      </c>
      <c r="N8" s="1">
        <v>10868.64</v>
      </c>
      <c r="O8">
        <f t="shared" si="1"/>
        <v>0.14925373134328357</v>
      </c>
    </row>
    <row r="9" spans="1:15" x14ac:dyDescent="0.25">
      <c r="B9">
        <f>((C23-C9)/C23)</f>
        <v>0.35872724053197858</v>
      </c>
      <c r="C9">
        <f t="shared" si="0"/>
        <v>45.374719566365087</v>
      </c>
      <c r="D9" s="1" t="s">
        <v>20</v>
      </c>
      <c r="E9" s="1">
        <v>0.3</v>
      </c>
      <c r="F9" s="1">
        <v>3666.2</v>
      </c>
      <c r="G9" s="3">
        <v>2.1030000000000002</v>
      </c>
      <c r="H9" s="1">
        <v>27</v>
      </c>
      <c r="I9" s="1">
        <v>5202.4409999999998</v>
      </c>
      <c r="J9" s="1">
        <v>191</v>
      </c>
      <c r="K9" s="1">
        <f>0.65*0.87</f>
        <v>0.5655</v>
      </c>
      <c r="L9" s="1">
        <v>1.05</v>
      </c>
      <c r="M9" s="5">
        <v>0.27</v>
      </c>
      <c r="N9" s="1">
        <v>10868.64</v>
      </c>
      <c r="O9">
        <f t="shared" si="1"/>
        <v>0.475511174512601</v>
      </c>
    </row>
    <row r="10" spans="1:15" x14ac:dyDescent="0.25">
      <c r="B10">
        <f>((C23-C10)/C23)</f>
        <v>0.86705539839925372</v>
      </c>
      <c r="C10">
        <f t="shared" si="0"/>
        <v>9.4067990982498735</v>
      </c>
      <c r="D10" s="1" t="s">
        <v>21</v>
      </c>
      <c r="E10" s="1">
        <v>0.3</v>
      </c>
      <c r="F10" s="1">
        <v>3666.2</v>
      </c>
      <c r="G10" s="3">
        <v>1.456</v>
      </c>
      <c r="H10" s="1">
        <v>27</v>
      </c>
      <c r="I10" s="1">
        <v>5202.4409999999998</v>
      </c>
      <c r="J10" s="1">
        <v>191</v>
      </c>
      <c r="K10" s="1">
        <f>0.26*0.87</f>
        <v>0.22620000000000001</v>
      </c>
      <c r="L10" s="1">
        <v>1.05</v>
      </c>
      <c r="M10" s="5">
        <v>0.75</v>
      </c>
      <c r="N10" s="1">
        <v>10868.64</v>
      </c>
      <c r="O10">
        <f t="shared" si="1"/>
        <v>0.68681318681318682</v>
      </c>
    </row>
    <row r="11" spans="1:15" x14ac:dyDescent="0.25">
      <c r="B11">
        <f>((C23-C11)/C23)</f>
        <v>0.22432802309370259</v>
      </c>
      <c r="C11">
        <f t="shared" si="0"/>
        <v>54.884443332363922</v>
      </c>
      <c r="D11" s="1" t="s">
        <v>22</v>
      </c>
      <c r="E11" s="1">
        <v>0.3</v>
      </c>
      <c r="F11" s="1">
        <v>3666.2</v>
      </c>
      <c r="G11" s="3">
        <v>3.129</v>
      </c>
      <c r="H11" s="1">
        <v>27</v>
      </c>
      <c r="I11" s="1">
        <v>5202.4409999999998</v>
      </c>
      <c r="J11" s="1">
        <v>191</v>
      </c>
      <c r="K11" s="1">
        <f>0.76*0.87</f>
        <v>0.66120000000000001</v>
      </c>
      <c r="L11" s="1">
        <v>1.05</v>
      </c>
      <c r="M11" s="5">
        <v>0.27</v>
      </c>
      <c r="N11" s="1">
        <v>10868.64</v>
      </c>
      <c r="O11">
        <f t="shared" si="1"/>
        <v>0.31959092361776925</v>
      </c>
    </row>
    <row r="12" spans="1:15" x14ac:dyDescent="0.25">
      <c r="B12">
        <f>((C23-C12)/C23)</f>
        <v>0.77679350569246253</v>
      </c>
      <c r="C12">
        <f t="shared" si="0"/>
        <v>15.793485587938864</v>
      </c>
      <c r="D12" s="1" t="s">
        <v>23</v>
      </c>
      <c r="E12" s="1">
        <v>0.3</v>
      </c>
      <c r="F12" s="1">
        <v>3666.2</v>
      </c>
      <c r="G12" s="3">
        <v>1.9870000000000001</v>
      </c>
      <c r="H12" s="1">
        <v>27</v>
      </c>
      <c r="I12" s="1">
        <v>5202.4409999999998</v>
      </c>
      <c r="J12" s="1">
        <v>191</v>
      </c>
      <c r="K12" s="1">
        <f>0.17*0.87</f>
        <v>0.1479</v>
      </c>
      <c r="L12" s="1">
        <v>1.05</v>
      </c>
      <c r="M12" s="5">
        <v>0.27</v>
      </c>
      <c r="N12" s="1">
        <v>10868.64</v>
      </c>
      <c r="O12">
        <f t="shared" si="1"/>
        <v>0.50327126321087068</v>
      </c>
    </row>
    <row r="13" spans="1:15" x14ac:dyDescent="0.25">
      <c r="B13">
        <f>((C23-C13)/C23)</f>
        <v>0.20115908887867809</v>
      </c>
      <c r="C13">
        <f t="shared" si="0"/>
        <v>56.523814219613847</v>
      </c>
      <c r="D13" s="1" t="s">
        <v>24</v>
      </c>
      <c r="E13" s="1">
        <v>0.3</v>
      </c>
      <c r="F13" s="1">
        <v>3666.2</v>
      </c>
      <c r="G13" s="3">
        <v>3.7290000000000001</v>
      </c>
      <c r="H13" s="1">
        <v>27</v>
      </c>
      <c r="I13" s="1">
        <v>5202.4409999999998</v>
      </c>
      <c r="J13" s="1">
        <v>191</v>
      </c>
      <c r="K13" s="1">
        <f>0.76*0.87</f>
        <v>0.66120000000000001</v>
      </c>
      <c r="L13" s="1">
        <v>1.05</v>
      </c>
      <c r="M13" s="5">
        <v>0.27</v>
      </c>
      <c r="N13" s="1">
        <v>10868.64</v>
      </c>
      <c r="O13">
        <f t="shared" si="1"/>
        <v>0.26816840976133011</v>
      </c>
    </row>
    <row r="14" spans="1:15" x14ac:dyDescent="0.25">
      <c r="B14">
        <f t="shared" ref="B14" si="2">((C34-C14)/C34)</f>
        <v>0.85154330298740621</v>
      </c>
      <c r="C14">
        <f t="shared" si="0"/>
        <v>20.101190116323547</v>
      </c>
      <c r="D14" s="1" t="s">
        <v>25</v>
      </c>
      <c r="E14" s="1">
        <v>0.3</v>
      </c>
      <c r="F14" s="1">
        <v>3666.2</v>
      </c>
      <c r="G14" s="3">
        <v>5.9050000000000002</v>
      </c>
      <c r="H14" s="1">
        <v>27</v>
      </c>
      <c r="I14" s="1">
        <v>5202.4409999999998</v>
      </c>
      <c r="J14" s="1">
        <v>191</v>
      </c>
      <c r="K14" s="1">
        <f>0.19*0.87</f>
        <v>0.1653</v>
      </c>
      <c r="L14" s="1">
        <v>1.05</v>
      </c>
      <c r="M14" s="5">
        <v>0.75</v>
      </c>
      <c r="N14" s="1">
        <v>10868.64</v>
      </c>
      <c r="O14">
        <f t="shared" si="1"/>
        <v>0.16934801016088061</v>
      </c>
    </row>
    <row r="15" spans="1:15" x14ac:dyDescent="0.25">
      <c r="B15">
        <f>((C23-C15)/C23)</f>
        <v>0.68513742391278742</v>
      </c>
      <c r="C15">
        <f t="shared" si="0"/>
        <v>22.278821111553864</v>
      </c>
      <c r="D15" s="1" t="s">
        <v>26</v>
      </c>
      <c r="E15" s="1">
        <v>0.3</v>
      </c>
      <c r="F15" s="1">
        <v>3666.2</v>
      </c>
      <c r="G15" s="3">
        <v>6.702</v>
      </c>
      <c r="H15" s="1">
        <v>27</v>
      </c>
      <c r="I15" s="1">
        <v>5202.4409999999998</v>
      </c>
      <c r="J15" s="1">
        <v>191</v>
      </c>
      <c r="K15" s="1">
        <f>0.19*0.87</f>
        <v>0.1653</v>
      </c>
      <c r="L15" s="1">
        <v>1.05</v>
      </c>
      <c r="M15" s="5">
        <v>0.75</v>
      </c>
      <c r="N15" s="1">
        <v>10868.64</v>
      </c>
      <c r="O15">
        <f t="shared" si="1"/>
        <v>0.14920919128618323</v>
      </c>
    </row>
    <row r="16" spans="1:15" x14ac:dyDescent="0.25">
      <c r="B16">
        <f>((C23-C16)/C23)</f>
        <v>0.76080335017383682</v>
      </c>
      <c r="C16">
        <f t="shared" si="0"/>
        <v>16.924905583202797</v>
      </c>
      <c r="D16" s="1" t="s">
        <v>27</v>
      </c>
      <c r="E16" s="1">
        <v>0.3</v>
      </c>
      <c r="F16" s="1">
        <v>3666.2</v>
      </c>
      <c r="G16" s="3">
        <v>1.5329999999999999</v>
      </c>
      <c r="H16" s="1">
        <v>27</v>
      </c>
      <c r="I16" s="1">
        <v>5202.4409999999998</v>
      </c>
      <c r="J16" s="1">
        <v>191</v>
      </c>
      <c r="K16" s="1">
        <f>0.61*0.87</f>
        <v>0.53069999999999995</v>
      </c>
      <c r="L16" s="1">
        <v>1.05</v>
      </c>
      <c r="M16" s="5">
        <v>0.75</v>
      </c>
      <c r="N16" s="1">
        <v>10868.64</v>
      </c>
      <c r="O16">
        <f t="shared" si="1"/>
        <v>0.65231572080887157</v>
      </c>
    </row>
    <row r="17" spans="2:15" x14ac:dyDescent="0.25">
      <c r="B17">
        <f>((C23-C17)/C23)</f>
        <v>0.49245248590071011</v>
      </c>
      <c r="C17">
        <f t="shared" si="0"/>
        <v>35.91268423434326</v>
      </c>
      <c r="D17" s="1" t="s">
        <v>28</v>
      </c>
      <c r="E17" s="1">
        <v>0.3</v>
      </c>
      <c r="F17" s="1">
        <v>3666.2</v>
      </c>
      <c r="G17" s="3">
        <v>1.9870000000000001</v>
      </c>
      <c r="H17" s="1">
        <v>27</v>
      </c>
      <c r="I17" s="1">
        <v>5202.4409999999998</v>
      </c>
      <c r="J17" s="1">
        <v>191</v>
      </c>
      <c r="K17" s="1">
        <f>0.5*0.87</f>
        <v>0.435</v>
      </c>
      <c r="L17" s="1">
        <v>1.05</v>
      </c>
      <c r="M17" s="5">
        <v>0.27</v>
      </c>
      <c r="N17" s="1">
        <v>10868.64</v>
      </c>
      <c r="O17">
        <f t="shared" si="1"/>
        <v>0.50327126321087068</v>
      </c>
    </row>
    <row r="18" spans="2:15" x14ac:dyDescent="0.25">
      <c r="B18">
        <f>((C23-C18)/C23)</f>
        <v>0.58902822947937317</v>
      </c>
      <c r="C18">
        <f t="shared" si="0"/>
        <v>29.07924679747121</v>
      </c>
      <c r="D18" s="1" t="s">
        <v>29</v>
      </c>
      <c r="E18" s="1">
        <v>0.3</v>
      </c>
      <c r="F18" s="1">
        <v>3666.2</v>
      </c>
      <c r="G18" s="3">
        <v>5.9050000000000002</v>
      </c>
      <c r="H18" s="1">
        <v>27</v>
      </c>
      <c r="I18" s="1">
        <v>5202.4409999999998</v>
      </c>
      <c r="J18" s="1">
        <v>191</v>
      </c>
      <c r="K18" s="1">
        <f>0.62*0.87</f>
        <v>0.53939999999999999</v>
      </c>
      <c r="L18" s="1">
        <v>1.05</v>
      </c>
      <c r="M18" s="5">
        <v>0.75</v>
      </c>
      <c r="N18" s="1">
        <v>10868.64</v>
      </c>
      <c r="O18">
        <f t="shared" si="1"/>
        <v>0.16934801016088061</v>
      </c>
    </row>
    <row r="19" spans="2:15" x14ac:dyDescent="0.25">
      <c r="B19">
        <f>((C23-C19)/C23)</f>
        <v>0.51991081563285357</v>
      </c>
      <c r="C19">
        <f t="shared" si="0"/>
        <v>33.969807364927561</v>
      </c>
      <c r="D19" s="1" t="s">
        <v>30</v>
      </c>
      <c r="E19" s="1">
        <v>0.3</v>
      </c>
      <c r="F19" s="1">
        <v>3666.2</v>
      </c>
      <c r="G19" s="3">
        <v>6.2430000000000003</v>
      </c>
      <c r="H19" s="1">
        <v>27</v>
      </c>
      <c r="I19" s="1">
        <v>5202.4409999999998</v>
      </c>
      <c r="J19" s="1">
        <v>191</v>
      </c>
      <c r="K19" s="1">
        <f>0.81*0.87</f>
        <v>0.70469999999999999</v>
      </c>
      <c r="L19" s="1">
        <v>1.05</v>
      </c>
      <c r="M19" s="5">
        <v>0.75</v>
      </c>
      <c r="N19" s="1">
        <v>10868.64</v>
      </c>
      <c r="O19">
        <f t="shared" si="1"/>
        <v>0.16017940092904051</v>
      </c>
    </row>
    <row r="20" spans="2:15" x14ac:dyDescent="0.25">
      <c r="B20">
        <f>((C23-C20)/C23)</f>
        <v>0.66502878572098501</v>
      </c>
      <c r="C20">
        <f t="shared" si="0"/>
        <v>23.701653760131443</v>
      </c>
      <c r="D20" s="1" t="s">
        <v>31</v>
      </c>
      <c r="E20" s="1">
        <v>0.3</v>
      </c>
      <c r="F20" s="1">
        <v>3666.2</v>
      </c>
      <c r="G20" s="3">
        <v>2.867</v>
      </c>
      <c r="H20" s="1">
        <v>27</v>
      </c>
      <c r="I20" s="1">
        <v>5202.4409999999998</v>
      </c>
      <c r="J20" s="1">
        <v>191</v>
      </c>
      <c r="K20" s="1">
        <f>0.76*0.87</f>
        <v>0.66120000000000001</v>
      </c>
      <c r="L20" s="1">
        <v>1.05</v>
      </c>
      <c r="M20" s="5">
        <v>0.75</v>
      </c>
      <c r="N20" s="1">
        <v>10868.64</v>
      </c>
      <c r="O20">
        <f t="shared" si="1"/>
        <v>0.34879665155214512</v>
      </c>
    </row>
    <row r="21" spans="2:15" x14ac:dyDescent="0.25">
      <c r="B21">
        <f>((C23-C21)/C23)</f>
        <v>0.52448732950799548</v>
      </c>
      <c r="C21">
        <f t="shared" si="0"/>
        <v>33.64598566720192</v>
      </c>
      <c r="D21" s="1" t="s">
        <v>32</v>
      </c>
      <c r="E21" s="1">
        <v>0.3</v>
      </c>
      <c r="F21" s="1">
        <v>3666.2</v>
      </c>
      <c r="G21" s="3">
        <v>5.7423999999999999</v>
      </c>
      <c r="H21" s="1">
        <v>27</v>
      </c>
      <c r="I21" s="1">
        <v>5202.4409999999998</v>
      </c>
      <c r="J21" s="1">
        <v>191</v>
      </c>
      <c r="K21" s="1">
        <f>0.86*0.87</f>
        <v>0.74819999999999998</v>
      </c>
      <c r="L21" s="1">
        <v>1.05</v>
      </c>
      <c r="M21" s="5">
        <v>0.75</v>
      </c>
      <c r="N21" s="1">
        <v>10868.64</v>
      </c>
      <c r="O21">
        <f t="shared" si="1"/>
        <v>0.17414321538032879</v>
      </c>
    </row>
    <row r="22" spans="2:15" x14ac:dyDescent="0.25">
      <c r="B22">
        <f>((C23-C22)/C23)</f>
        <v>3.9163221801462998E-2</v>
      </c>
      <c r="C22">
        <f t="shared" si="0"/>
        <v>67.986201996129623</v>
      </c>
      <c r="D22" s="1" t="s">
        <v>33</v>
      </c>
      <c r="E22" s="1">
        <v>0.3</v>
      </c>
      <c r="F22" s="1">
        <v>3666.2</v>
      </c>
      <c r="G22" s="3">
        <v>5.6928000000000001</v>
      </c>
      <c r="H22" s="1">
        <v>27</v>
      </c>
      <c r="I22" s="1">
        <v>5202.4409999999998</v>
      </c>
      <c r="J22" s="1">
        <v>191</v>
      </c>
      <c r="K22" s="1">
        <f>0.86*0.87</f>
        <v>0.74819999999999998</v>
      </c>
      <c r="L22" s="1">
        <v>1.05</v>
      </c>
      <c r="M22" s="3">
        <v>0.27</v>
      </c>
      <c r="N22" s="1">
        <v>10868.64</v>
      </c>
      <c r="O22">
        <f t="shared" si="1"/>
        <v>0.17566048341765036</v>
      </c>
    </row>
    <row r="23" spans="2:15" x14ac:dyDescent="0.25">
      <c r="C23">
        <f t="shared" si="0"/>
        <v>70.757285252544406</v>
      </c>
      <c r="D23" s="1" t="s">
        <v>13</v>
      </c>
      <c r="E23" s="1">
        <v>0.3</v>
      </c>
      <c r="F23" s="1">
        <v>3666.2</v>
      </c>
      <c r="G23" s="4">
        <v>6.7069999999999999</v>
      </c>
      <c r="H23" s="1">
        <v>27</v>
      </c>
      <c r="I23" s="1">
        <v>5202.4409999999998</v>
      </c>
      <c r="J23" s="1">
        <v>191</v>
      </c>
      <c r="K23" s="1">
        <f>0.86*0.87</f>
        <v>0.74819999999999998</v>
      </c>
      <c r="L23" s="1">
        <v>1.05</v>
      </c>
      <c r="M23" s="3">
        <v>0.27</v>
      </c>
      <c r="N23" s="1">
        <v>10868.64</v>
      </c>
      <c r="O23">
        <f t="shared" si="1"/>
        <v>0.1490979573579842</v>
      </c>
    </row>
    <row r="24" spans="2:15" x14ac:dyDescent="0.25">
      <c r="C24">
        <f t="shared" si="0"/>
        <v>49.709728905779315</v>
      </c>
      <c r="D24" s="1" t="s">
        <v>34</v>
      </c>
      <c r="E24" s="1">
        <v>0.3</v>
      </c>
      <c r="F24" s="7">
        <v>4100.6000000000004</v>
      </c>
      <c r="G24" s="1">
        <v>1.98</v>
      </c>
      <c r="H24" s="1">
        <v>27</v>
      </c>
      <c r="I24" s="6">
        <v>8250.2209999999995</v>
      </c>
      <c r="J24" s="8">
        <v>409</v>
      </c>
      <c r="K24" s="1">
        <f>0.27*0.87</f>
        <v>0.23490000000000003</v>
      </c>
      <c r="L24" s="1">
        <v>1.05</v>
      </c>
      <c r="M24" s="5">
        <v>0.27</v>
      </c>
      <c r="N24" s="7">
        <v>13545</v>
      </c>
      <c r="O24">
        <f t="shared" si="1"/>
        <v>0.50505050505050508</v>
      </c>
    </row>
    <row r="25" spans="2:15" x14ac:dyDescent="0.25">
      <c r="C25">
        <f t="shared" si="0"/>
        <v>99.572473581451391</v>
      </c>
      <c r="D25" s="1" t="s">
        <v>35</v>
      </c>
      <c r="E25" s="1">
        <v>0.3</v>
      </c>
      <c r="F25" s="7">
        <v>4100.6000000000004</v>
      </c>
      <c r="G25" s="3">
        <v>1.99</v>
      </c>
      <c r="H25" s="1">
        <v>27</v>
      </c>
      <c r="I25" s="6">
        <v>8250.2209999999995</v>
      </c>
      <c r="J25" s="8">
        <v>409</v>
      </c>
      <c r="K25" s="1">
        <f>0.57*0.87</f>
        <v>0.49589999999999995</v>
      </c>
      <c r="L25" s="1">
        <v>1.05</v>
      </c>
      <c r="M25" s="5">
        <v>0.27</v>
      </c>
      <c r="N25" s="7">
        <v>13545</v>
      </c>
      <c r="O25">
        <f t="shared" si="1"/>
        <v>0.50251256281407031</v>
      </c>
    </row>
    <row r="26" spans="2:15" x14ac:dyDescent="0.25">
      <c r="C26">
        <f t="shared" si="0"/>
        <v>133.93217345743906</v>
      </c>
      <c r="D26" s="1" t="s">
        <v>36</v>
      </c>
      <c r="E26" s="1">
        <v>0.3</v>
      </c>
      <c r="F26" s="7">
        <v>4100.6000000000004</v>
      </c>
      <c r="G26" s="3">
        <v>3.13</v>
      </c>
      <c r="H26" s="1">
        <v>27</v>
      </c>
      <c r="I26" s="6">
        <v>8250.2209999999995</v>
      </c>
      <c r="J26" s="8">
        <v>409</v>
      </c>
      <c r="K26" s="1">
        <f>0.76*0.87</f>
        <v>0.66120000000000001</v>
      </c>
      <c r="L26" s="1">
        <v>1.05</v>
      </c>
      <c r="M26" s="5">
        <v>0.27</v>
      </c>
      <c r="N26" s="7">
        <v>13545</v>
      </c>
      <c r="O26">
        <f t="shared" si="1"/>
        <v>0.31948881789137379</v>
      </c>
    </row>
    <row r="27" spans="2:15" x14ac:dyDescent="0.25">
      <c r="C27">
        <f t="shared" si="0"/>
        <v>55.190200814389996</v>
      </c>
      <c r="D27" s="1" t="s">
        <v>37</v>
      </c>
      <c r="E27" s="1">
        <v>0.3</v>
      </c>
      <c r="F27" s="7">
        <v>4100.6000000000004</v>
      </c>
      <c r="G27" s="3">
        <v>2.86</v>
      </c>
      <c r="H27" s="1">
        <v>27</v>
      </c>
      <c r="I27" s="6">
        <v>8250.2209999999995</v>
      </c>
      <c r="J27" s="8">
        <v>409</v>
      </c>
      <c r="K27" s="1">
        <f>0.29*0.87</f>
        <v>0.25229999999999997</v>
      </c>
      <c r="L27" s="1">
        <v>1.05</v>
      </c>
      <c r="M27" s="5">
        <v>0.27</v>
      </c>
      <c r="N27" s="7">
        <v>13545</v>
      </c>
      <c r="O27">
        <f t="shared" si="1"/>
        <v>0.34965034965034969</v>
      </c>
    </row>
    <row r="28" spans="2:15" x14ac:dyDescent="0.25">
      <c r="C28">
        <f t="shared" si="0"/>
        <v>29.419036708295117</v>
      </c>
      <c r="D28" s="1" t="s">
        <v>38</v>
      </c>
      <c r="E28" s="1">
        <v>0.3</v>
      </c>
      <c r="F28" s="7">
        <v>4100.6000000000004</v>
      </c>
      <c r="G28" s="3">
        <v>3.19</v>
      </c>
      <c r="H28" s="1">
        <v>27</v>
      </c>
      <c r="I28" s="6">
        <v>8250.2209999999995</v>
      </c>
      <c r="J28" s="8">
        <v>409</v>
      </c>
      <c r="K28" s="1">
        <f>0.13*0.87</f>
        <v>0.11310000000000001</v>
      </c>
      <c r="L28" s="1">
        <v>1.05</v>
      </c>
      <c r="M28" s="5">
        <v>0.27</v>
      </c>
      <c r="N28" s="7">
        <v>13545</v>
      </c>
      <c r="O28">
        <f t="shared" si="1"/>
        <v>0.31347962382445144</v>
      </c>
    </row>
    <row r="29" spans="2:15" x14ac:dyDescent="0.25">
      <c r="C29">
        <f t="shared" si="0"/>
        <v>65.357582152127904</v>
      </c>
      <c r="D29" s="1" t="s">
        <v>39</v>
      </c>
      <c r="E29" s="1">
        <v>0.3</v>
      </c>
      <c r="F29" s="7">
        <v>4100.6000000000004</v>
      </c>
      <c r="G29" s="3">
        <v>6.7</v>
      </c>
      <c r="H29" s="1">
        <v>27</v>
      </c>
      <c r="I29" s="6">
        <v>8250.2209999999995</v>
      </c>
      <c r="J29" s="8">
        <v>409</v>
      </c>
      <c r="K29" s="1">
        <f>0.86*0.87</f>
        <v>0.74819999999999998</v>
      </c>
      <c r="L29" s="1">
        <v>1.05</v>
      </c>
      <c r="M29" s="5">
        <v>0.75</v>
      </c>
      <c r="N29" s="7">
        <v>13545</v>
      </c>
      <c r="O29">
        <f t="shared" si="1"/>
        <v>0.14925373134328357</v>
      </c>
    </row>
    <row r="30" spans="2:15" x14ac:dyDescent="0.25">
      <c r="C30">
        <f t="shared" si="0"/>
        <v>113.13976335542908</v>
      </c>
      <c r="D30" s="1" t="s">
        <v>40</v>
      </c>
      <c r="E30" s="1">
        <v>0.3</v>
      </c>
      <c r="F30" s="7">
        <v>4100.6000000000004</v>
      </c>
      <c r="G30" s="3">
        <v>2.1030000000000002</v>
      </c>
      <c r="H30" s="1">
        <v>27</v>
      </c>
      <c r="I30" s="6">
        <v>8250.2209999999995</v>
      </c>
      <c r="J30" s="8">
        <v>409</v>
      </c>
      <c r="K30" s="1">
        <f>0.65*0.87</f>
        <v>0.5655</v>
      </c>
      <c r="L30" s="1">
        <v>1.05</v>
      </c>
      <c r="M30" s="5">
        <v>0.27</v>
      </c>
      <c r="N30" s="7">
        <v>13545</v>
      </c>
      <c r="O30">
        <f t="shared" si="1"/>
        <v>0.475511174512601</v>
      </c>
    </row>
    <row r="31" spans="2:15" x14ac:dyDescent="0.25">
      <c r="C31">
        <f t="shared" si="0"/>
        <v>18.362549472709304</v>
      </c>
      <c r="D31" s="1" t="s">
        <v>41</v>
      </c>
      <c r="E31" s="1">
        <v>0.3</v>
      </c>
      <c r="F31" s="7">
        <v>4100.6000000000004</v>
      </c>
      <c r="G31" s="3">
        <v>1.456</v>
      </c>
      <c r="H31" s="1">
        <v>27</v>
      </c>
      <c r="I31" s="6">
        <v>8250.2209999999995</v>
      </c>
      <c r="J31" s="8">
        <v>409</v>
      </c>
      <c r="K31" s="1">
        <f>0.26*0.87</f>
        <v>0.22620000000000001</v>
      </c>
      <c r="L31" s="1">
        <v>1.05</v>
      </c>
      <c r="M31" s="5">
        <v>0.75</v>
      </c>
      <c r="N31" s="7">
        <v>13545</v>
      </c>
      <c r="O31">
        <f t="shared" si="1"/>
        <v>0.68681318681318682</v>
      </c>
    </row>
    <row r="32" spans="2:15" x14ac:dyDescent="0.25">
      <c r="C32">
        <f t="shared" si="0"/>
        <v>133.92972127139257</v>
      </c>
      <c r="D32" s="1" t="s">
        <v>42</v>
      </c>
      <c r="E32" s="1">
        <v>0.3</v>
      </c>
      <c r="F32" s="7">
        <v>4100.6000000000004</v>
      </c>
      <c r="G32" s="3">
        <v>3.129</v>
      </c>
      <c r="H32" s="1">
        <v>27</v>
      </c>
      <c r="I32" s="6">
        <v>8250.2209999999995</v>
      </c>
      <c r="J32" s="8">
        <v>409</v>
      </c>
      <c r="K32" s="1">
        <f>0.76*0.87</f>
        <v>0.66120000000000001</v>
      </c>
      <c r="L32" s="1">
        <v>1.05</v>
      </c>
      <c r="M32" s="5">
        <v>0.27</v>
      </c>
      <c r="N32" s="7">
        <v>13545</v>
      </c>
      <c r="O32">
        <f t="shared" si="1"/>
        <v>0.31959092361776925</v>
      </c>
    </row>
    <row r="33" spans="3:15" x14ac:dyDescent="0.25">
      <c r="C33">
        <f t="shared" si="0"/>
        <v>33.114153269702562</v>
      </c>
      <c r="D33" s="1" t="s">
        <v>43</v>
      </c>
      <c r="E33" s="1">
        <v>0.3</v>
      </c>
      <c r="F33" s="9">
        <v>4100.6000000000004</v>
      </c>
      <c r="G33" s="3">
        <v>1.9870000000000001</v>
      </c>
      <c r="H33" s="4">
        <v>27</v>
      </c>
      <c r="I33" s="10">
        <v>8250.2209999999995</v>
      </c>
      <c r="J33" s="3">
        <v>409</v>
      </c>
      <c r="K33" s="4">
        <f>0.17*0.87</f>
        <v>0.1479</v>
      </c>
      <c r="L33" s="4">
        <v>1.05</v>
      </c>
      <c r="M33" s="5">
        <v>0.27</v>
      </c>
      <c r="N33" s="9">
        <v>13545</v>
      </c>
      <c r="O33">
        <f t="shared" si="1"/>
        <v>0.50327126321087068</v>
      </c>
    </row>
    <row r="34" spans="3:15" x14ac:dyDescent="0.25">
      <c r="C34">
        <f t="shared" si="0"/>
        <v>135.40103289929954</v>
      </c>
      <c r="D34" s="1" t="s">
        <v>44</v>
      </c>
      <c r="E34" s="1">
        <v>0.3</v>
      </c>
      <c r="F34" s="9">
        <v>4100.6000000000004</v>
      </c>
      <c r="G34" s="3">
        <v>3.7290000000000001</v>
      </c>
      <c r="H34" s="4">
        <v>27</v>
      </c>
      <c r="I34" s="10">
        <v>8250.2209999999995</v>
      </c>
      <c r="J34" s="3">
        <v>409</v>
      </c>
      <c r="K34" s="4">
        <f>0.76*0.87</f>
        <v>0.66120000000000001</v>
      </c>
      <c r="L34" s="4">
        <v>1.05</v>
      </c>
      <c r="M34" s="5">
        <v>0.27</v>
      </c>
      <c r="N34" s="9">
        <v>13545</v>
      </c>
      <c r="O34">
        <f t="shared" si="1"/>
        <v>0.26816840976133011</v>
      </c>
    </row>
    <row r="35" spans="3:15" ht="15.95" customHeight="1" x14ac:dyDescent="0.25">
      <c r="C35">
        <f t="shared" si="0"/>
        <v>25.289818804296512</v>
      </c>
      <c r="D35" s="1" t="s">
        <v>45</v>
      </c>
      <c r="E35" s="1">
        <v>0.3</v>
      </c>
      <c r="F35" s="9">
        <v>4100.6000000000004</v>
      </c>
      <c r="G35" s="3">
        <v>5.9050000000000002</v>
      </c>
      <c r="H35" s="4">
        <v>27</v>
      </c>
      <c r="I35" s="10">
        <v>8250.2209999999995</v>
      </c>
      <c r="J35" s="3">
        <v>409</v>
      </c>
      <c r="K35" s="4">
        <f>0.19*0.87</f>
        <v>0.1653</v>
      </c>
      <c r="L35" s="4">
        <v>1.05</v>
      </c>
      <c r="M35" s="5">
        <v>0.75</v>
      </c>
      <c r="N35" s="9">
        <v>13545</v>
      </c>
      <c r="O35">
        <f t="shared" si="1"/>
        <v>0.16934801016088061</v>
      </c>
    </row>
    <row r="36" spans="3:15" x14ac:dyDescent="0.25">
      <c r="C36">
        <f t="shared" si="0"/>
        <v>27.244211083366281</v>
      </c>
      <c r="D36" s="1" t="s">
        <v>46</v>
      </c>
      <c r="E36" s="1">
        <v>0.3</v>
      </c>
      <c r="F36" s="9">
        <v>4100.6000000000004</v>
      </c>
      <c r="G36" s="3">
        <v>6.702</v>
      </c>
      <c r="H36" s="4">
        <v>27</v>
      </c>
      <c r="I36" s="10">
        <v>8250.2209999999995</v>
      </c>
      <c r="J36" s="3">
        <v>409</v>
      </c>
      <c r="K36" s="4">
        <f>0.19*0.87</f>
        <v>0.1653</v>
      </c>
      <c r="L36" s="4">
        <v>1.05</v>
      </c>
      <c r="M36" s="5">
        <v>0.75</v>
      </c>
      <c r="N36" s="9">
        <v>13545</v>
      </c>
      <c r="O36">
        <f t="shared" si="1"/>
        <v>0.14920919128618323</v>
      </c>
    </row>
    <row r="37" spans="3:15" ht="14.45" customHeight="1" x14ac:dyDescent="0.25">
      <c r="C37">
        <f t="shared" si="0"/>
        <v>38.463899745005811</v>
      </c>
      <c r="D37" s="1" t="s">
        <v>47</v>
      </c>
      <c r="E37" s="1">
        <v>0.3</v>
      </c>
      <c r="F37" s="9">
        <v>4100.6000000000004</v>
      </c>
      <c r="G37" s="3">
        <v>1.5329999999999999</v>
      </c>
      <c r="H37" s="4">
        <v>27</v>
      </c>
      <c r="I37" s="10">
        <v>8250.2209999999995</v>
      </c>
      <c r="J37" s="3">
        <v>409</v>
      </c>
      <c r="K37" s="4">
        <f>0.61*0.87</f>
        <v>0.53069999999999995</v>
      </c>
      <c r="L37" s="4">
        <v>1.05</v>
      </c>
      <c r="M37" s="5">
        <v>0.75</v>
      </c>
      <c r="N37" s="9">
        <v>13545</v>
      </c>
      <c r="O37">
        <f t="shared" si="1"/>
        <v>0.65231572080887157</v>
      </c>
    </row>
    <row r="38" spans="3:15" x14ac:dyDescent="0.25">
      <c r="C38">
        <f t="shared" si="0"/>
        <v>87.936198366430219</v>
      </c>
      <c r="D38" s="1" t="s">
        <v>48</v>
      </c>
      <c r="E38" s="1">
        <v>0.3</v>
      </c>
      <c r="F38" s="9">
        <v>4100.6000000000004</v>
      </c>
      <c r="G38" s="3">
        <v>1.9870000000000001</v>
      </c>
      <c r="H38" s="4">
        <v>27</v>
      </c>
      <c r="I38" s="10">
        <v>8250.2209999999995</v>
      </c>
      <c r="J38" s="3">
        <v>409</v>
      </c>
      <c r="K38" s="4">
        <f>0.5*0.87</f>
        <v>0.435</v>
      </c>
      <c r="L38" s="4">
        <v>1.05</v>
      </c>
      <c r="M38" s="5">
        <v>0.27</v>
      </c>
      <c r="N38" s="9">
        <v>13545</v>
      </c>
      <c r="O38">
        <f t="shared" si="1"/>
        <v>0.50327126321087068</v>
      </c>
    </row>
    <row r="39" spans="3:15" ht="14.45" customHeight="1" x14ac:dyDescent="0.25">
      <c r="C39">
        <f t="shared" si="0"/>
        <v>49.753786624546507</v>
      </c>
      <c r="D39" s="1" t="s">
        <v>49</v>
      </c>
      <c r="E39" s="1">
        <v>0.3</v>
      </c>
      <c r="F39" s="9">
        <v>4100.6000000000004</v>
      </c>
      <c r="G39" s="3">
        <v>5.9050000000000002</v>
      </c>
      <c r="H39" s="4">
        <v>27</v>
      </c>
      <c r="I39" s="10">
        <v>8250.2209999999995</v>
      </c>
      <c r="J39" s="3">
        <v>409</v>
      </c>
      <c r="K39" s="4">
        <f>0.62*0.87</f>
        <v>0.53939999999999999</v>
      </c>
      <c r="L39" s="4">
        <v>1.05</v>
      </c>
      <c r="M39" s="5">
        <v>0.75</v>
      </c>
      <c r="N39" s="9">
        <v>13545</v>
      </c>
      <c r="O39">
        <f t="shared" si="1"/>
        <v>0.16934801016088061</v>
      </c>
    </row>
    <row r="40" spans="3:15" x14ac:dyDescent="0.25">
      <c r="C40">
        <f t="shared" si="0"/>
        <v>61.392285707912798</v>
      </c>
      <c r="D40" s="1" t="s">
        <v>50</v>
      </c>
      <c r="E40" s="1">
        <v>0.3</v>
      </c>
      <c r="F40" s="9">
        <v>4100.6000000000004</v>
      </c>
      <c r="G40" s="3">
        <v>6.2430000000000003</v>
      </c>
      <c r="H40" s="4">
        <v>27</v>
      </c>
      <c r="I40" s="10">
        <v>8250.2209999999995</v>
      </c>
      <c r="J40" s="3">
        <v>409</v>
      </c>
      <c r="K40" s="4">
        <f>0.81*0.87</f>
        <v>0.70469999999999999</v>
      </c>
      <c r="L40" s="4">
        <v>1.05</v>
      </c>
      <c r="M40" s="5">
        <v>0.75</v>
      </c>
      <c r="N40" s="9">
        <v>13545</v>
      </c>
      <c r="O40">
        <f t="shared" si="1"/>
        <v>0.16017940092904051</v>
      </c>
    </row>
    <row r="41" spans="3:15" ht="14.45" customHeight="1" x14ac:dyDescent="0.25">
      <c r="C41">
        <f t="shared" si="0"/>
        <v>50.269058193930228</v>
      </c>
      <c r="D41" s="1" t="s">
        <v>51</v>
      </c>
      <c r="E41" s="1">
        <v>0.3</v>
      </c>
      <c r="F41" s="9">
        <v>4100.6000000000004</v>
      </c>
      <c r="G41" s="3">
        <v>2.867</v>
      </c>
      <c r="H41" s="4">
        <v>27</v>
      </c>
      <c r="I41" s="10">
        <v>8250.2209999999995</v>
      </c>
      <c r="J41" s="3">
        <v>409</v>
      </c>
      <c r="K41" s="4">
        <f>0.76*0.87</f>
        <v>0.66120000000000001</v>
      </c>
      <c r="L41" s="4">
        <v>1.05</v>
      </c>
      <c r="M41" s="5">
        <v>0.75</v>
      </c>
      <c r="N41" s="9">
        <v>13545</v>
      </c>
      <c r="O41">
        <f t="shared" si="1"/>
        <v>0.34879665155214512</v>
      </c>
    </row>
    <row r="42" spans="3:15" x14ac:dyDescent="0.25">
      <c r="C42">
        <f t="shared" si="0"/>
        <v>63.009368793988372</v>
      </c>
      <c r="D42" s="1" t="s">
        <v>52</v>
      </c>
      <c r="E42" s="1">
        <v>0.3</v>
      </c>
      <c r="F42" s="9">
        <v>4100.6000000000004</v>
      </c>
      <c r="G42" s="3">
        <v>5.7423999999999999</v>
      </c>
      <c r="H42" s="4">
        <v>27</v>
      </c>
      <c r="I42" s="10">
        <v>8250.2209999999995</v>
      </c>
      <c r="J42" s="3">
        <v>409</v>
      </c>
      <c r="K42" s="4">
        <f>0.86*0.87</f>
        <v>0.74819999999999998</v>
      </c>
      <c r="L42" s="4">
        <v>1.05</v>
      </c>
      <c r="M42" s="5">
        <v>0.75</v>
      </c>
      <c r="N42" s="9">
        <v>13545</v>
      </c>
      <c r="O42">
        <f t="shared" si="1"/>
        <v>0.17414321538032879</v>
      </c>
    </row>
    <row r="43" spans="3:15" ht="14.45" customHeight="1" x14ac:dyDescent="0.25">
      <c r="C43">
        <f t="shared" si="0"/>
        <v>156.8293767958414</v>
      </c>
      <c r="D43" s="1" t="s">
        <v>53</v>
      </c>
      <c r="E43" s="1">
        <v>0.3</v>
      </c>
      <c r="F43" s="9">
        <v>4100.6000000000004</v>
      </c>
      <c r="G43" s="3">
        <v>5.6928000000000001</v>
      </c>
      <c r="H43" s="4">
        <v>27</v>
      </c>
      <c r="I43" s="10">
        <v>8250.2209999999995</v>
      </c>
      <c r="J43" s="3">
        <v>409</v>
      </c>
      <c r="K43" s="4">
        <f>0.86*0.87</f>
        <v>0.74819999999999998</v>
      </c>
      <c r="L43" s="4">
        <v>1.05</v>
      </c>
      <c r="M43" s="3">
        <v>0.27</v>
      </c>
      <c r="N43" s="9">
        <v>13545</v>
      </c>
      <c r="O43">
        <f t="shared" si="1"/>
        <v>0.17566048341765036</v>
      </c>
    </row>
    <row r="44" spans="3:15" x14ac:dyDescent="0.25">
      <c r="C44">
        <f t="shared" si="0"/>
        <v>159.31638388421345</v>
      </c>
      <c r="D44" s="1" t="s">
        <v>54</v>
      </c>
      <c r="E44" s="1">
        <v>0.3</v>
      </c>
      <c r="F44" s="9">
        <v>4100.6000000000004</v>
      </c>
      <c r="G44" s="4">
        <v>6.7069999999999999</v>
      </c>
      <c r="H44" s="4">
        <v>27</v>
      </c>
      <c r="I44" s="10">
        <v>8250.2209999999995</v>
      </c>
      <c r="J44" s="3">
        <v>409</v>
      </c>
      <c r="K44" s="4">
        <f>0.86*0.87</f>
        <v>0.74819999999999998</v>
      </c>
      <c r="L44" s="4">
        <v>1.05</v>
      </c>
      <c r="M44" s="3">
        <v>0.27</v>
      </c>
      <c r="N44" s="9">
        <v>13545</v>
      </c>
      <c r="O44">
        <f>1/G44</f>
        <v>0.1490979573579842</v>
      </c>
    </row>
    <row r="45" spans="3:15" ht="14.45" customHeight="1" x14ac:dyDescent="0.25">
      <c r="C45">
        <f t="shared" si="0"/>
        <v>43.66466554665061</v>
      </c>
      <c r="D45" s="1" t="s">
        <v>55</v>
      </c>
      <c r="E45" s="1">
        <v>0.3</v>
      </c>
      <c r="F45" s="11">
        <v>3250.1</v>
      </c>
      <c r="G45" s="4">
        <v>1.98</v>
      </c>
      <c r="H45" s="4">
        <v>27</v>
      </c>
      <c r="I45" s="9">
        <v>5954.0020000000004</v>
      </c>
      <c r="J45" s="3">
        <v>409</v>
      </c>
      <c r="K45" s="4">
        <f>0.27*0.87</f>
        <v>0.23490000000000003</v>
      </c>
      <c r="L45" s="4">
        <v>1.05</v>
      </c>
      <c r="M45" s="5">
        <v>0.27</v>
      </c>
      <c r="N45" s="5">
        <v>11235.23</v>
      </c>
      <c r="O45">
        <f t="shared" ref="O45:O86" si="3">1/G45</f>
        <v>0.50505050505050508</v>
      </c>
    </row>
    <row r="46" spans="3:15" x14ac:dyDescent="0.25">
      <c r="C46">
        <f t="shared" si="0"/>
        <v>87.049465836027593</v>
      </c>
      <c r="D46" s="1" t="s">
        <v>56</v>
      </c>
      <c r="E46" s="1">
        <v>0.3</v>
      </c>
      <c r="F46" s="11">
        <v>3250.1</v>
      </c>
      <c r="G46" s="3">
        <v>1.99</v>
      </c>
      <c r="H46" s="4">
        <v>27</v>
      </c>
      <c r="I46" s="9">
        <v>5954.0020000000004</v>
      </c>
      <c r="J46" s="3">
        <v>409</v>
      </c>
      <c r="K46" s="4">
        <f>0.57*0.87</f>
        <v>0.49589999999999995</v>
      </c>
      <c r="L46" s="4">
        <v>1.05</v>
      </c>
      <c r="M46" s="5">
        <v>0.27</v>
      </c>
      <c r="N46" s="5">
        <v>11235.23</v>
      </c>
      <c r="O46">
        <f t="shared" si="3"/>
        <v>0.50251256281407031</v>
      </c>
    </row>
    <row r="47" spans="3:15" ht="14.45" customHeight="1" x14ac:dyDescent="0.25">
      <c r="C47">
        <f t="shared" si="0"/>
        <v>117.18285513453809</v>
      </c>
      <c r="D47" s="1" t="s">
        <v>57</v>
      </c>
      <c r="E47" s="1">
        <v>0.3</v>
      </c>
      <c r="F47" s="11">
        <v>3250.1</v>
      </c>
      <c r="G47" s="3">
        <v>3.13</v>
      </c>
      <c r="H47" s="4">
        <v>27</v>
      </c>
      <c r="I47" s="9">
        <v>5954.0020000000004</v>
      </c>
      <c r="J47" s="3">
        <v>409</v>
      </c>
      <c r="K47" s="4">
        <f>0.76*0.87</f>
        <v>0.66120000000000001</v>
      </c>
      <c r="L47" s="4">
        <v>1.05</v>
      </c>
      <c r="M47" s="5">
        <v>0.27</v>
      </c>
      <c r="N47" s="5">
        <v>11235.23</v>
      </c>
      <c r="O47">
        <f t="shared" si="3"/>
        <v>0.31948881789137379</v>
      </c>
    </row>
    <row r="48" spans="3:15" x14ac:dyDescent="0.25">
      <c r="C48">
        <f t="shared" si="0"/>
        <v>48.61739396523641</v>
      </c>
      <c r="D48" s="1" t="s">
        <v>58</v>
      </c>
      <c r="E48" s="1">
        <v>0.3</v>
      </c>
      <c r="F48" s="11">
        <v>3250.1</v>
      </c>
      <c r="G48" s="3">
        <v>2.86</v>
      </c>
      <c r="H48" s="4">
        <v>27</v>
      </c>
      <c r="I48" s="9">
        <v>5954.0020000000004</v>
      </c>
      <c r="J48" s="3">
        <v>409</v>
      </c>
      <c r="K48" s="4">
        <f>0.29*0.87</f>
        <v>0.25229999999999997</v>
      </c>
      <c r="L48" s="4">
        <v>1.05</v>
      </c>
      <c r="M48" s="5">
        <v>0.27</v>
      </c>
      <c r="N48" s="5">
        <v>11235.23</v>
      </c>
      <c r="O48">
        <f t="shared" si="3"/>
        <v>0.34965034965034969</v>
      </c>
    </row>
    <row r="49" spans="3:15" x14ac:dyDescent="0.25">
      <c r="C49">
        <f t="shared" si="0"/>
        <v>26.264569538608534</v>
      </c>
      <c r="D49" s="1" t="s">
        <v>59</v>
      </c>
      <c r="E49" s="1">
        <v>0.3</v>
      </c>
      <c r="F49" s="11">
        <v>3250.1</v>
      </c>
      <c r="G49" s="3">
        <v>3.19</v>
      </c>
      <c r="H49" s="4">
        <v>27</v>
      </c>
      <c r="I49" s="9">
        <v>5954.0020000000004</v>
      </c>
      <c r="J49" s="3">
        <v>409</v>
      </c>
      <c r="K49" s="4">
        <f>0.13*0.87</f>
        <v>0.11310000000000001</v>
      </c>
      <c r="L49" s="4">
        <v>1.05</v>
      </c>
      <c r="M49" s="5">
        <v>0.27</v>
      </c>
      <c r="N49" s="5">
        <v>11235.23</v>
      </c>
      <c r="O49">
        <f t="shared" si="3"/>
        <v>0.31347962382445144</v>
      </c>
    </row>
    <row r="50" spans="3:15" x14ac:dyDescent="0.25">
      <c r="C50">
        <f t="shared" si="0"/>
        <v>58.268473900600611</v>
      </c>
      <c r="D50" s="1" t="s">
        <v>60</v>
      </c>
      <c r="E50" s="1">
        <v>0.3</v>
      </c>
      <c r="F50" s="11">
        <v>3250.1</v>
      </c>
      <c r="G50" s="3">
        <v>6.7</v>
      </c>
      <c r="H50" s="4">
        <v>27</v>
      </c>
      <c r="I50" s="9">
        <v>5954.0020000000004</v>
      </c>
      <c r="J50" s="3">
        <v>409</v>
      </c>
      <c r="K50" s="4">
        <f>0.86*0.87</f>
        <v>0.74819999999999998</v>
      </c>
      <c r="L50" s="4">
        <v>1.05</v>
      </c>
      <c r="M50" s="5">
        <v>0.75</v>
      </c>
      <c r="N50" s="5">
        <v>11235.23</v>
      </c>
      <c r="O50">
        <f t="shared" si="3"/>
        <v>0.14925373134328357</v>
      </c>
    </row>
    <row r="51" spans="3:15" x14ac:dyDescent="0.25">
      <c r="C51">
        <f t="shared" si="0"/>
        <v>98.877273274895458</v>
      </c>
      <c r="D51" s="1" t="s">
        <v>61</v>
      </c>
      <c r="E51" s="1">
        <v>0.3</v>
      </c>
      <c r="F51" s="11">
        <v>3250.1</v>
      </c>
      <c r="G51" s="3">
        <v>2.1030000000000002</v>
      </c>
      <c r="H51" s="4">
        <v>27</v>
      </c>
      <c r="I51" s="9">
        <v>5954.0020000000004</v>
      </c>
      <c r="J51" s="3">
        <v>409</v>
      </c>
      <c r="K51" s="4">
        <f>0.65*0.87</f>
        <v>0.5655</v>
      </c>
      <c r="L51" s="4">
        <v>1.05</v>
      </c>
      <c r="M51" s="5">
        <v>0.27</v>
      </c>
      <c r="N51" s="5">
        <v>11235.23</v>
      </c>
      <c r="O51">
        <f t="shared" si="3"/>
        <v>0.475511174512601</v>
      </c>
    </row>
    <row r="52" spans="3:15" x14ac:dyDescent="0.25">
      <c r="C52">
        <f t="shared" si="0"/>
        <v>16.281436574577913</v>
      </c>
      <c r="D52" s="1" t="s">
        <v>62</v>
      </c>
      <c r="E52" s="1">
        <v>0.3</v>
      </c>
      <c r="F52" s="11">
        <v>3250.1</v>
      </c>
      <c r="G52" s="3">
        <v>1.456</v>
      </c>
      <c r="H52" s="4">
        <v>27</v>
      </c>
      <c r="I52" s="9">
        <v>5954.0020000000004</v>
      </c>
      <c r="J52" s="3">
        <v>409</v>
      </c>
      <c r="K52" s="4">
        <f>0.26*0.87</f>
        <v>0.22620000000000001</v>
      </c>
      <c r="L52" s="4">
        <v>1.05</v>
      </c>
      <c r="M52" s="5">
        <v>0.75</v>
      </c>
      <c r="N52" s="5">
        <v>11235.23</v>
      </c>
      <c r="O52">
        <f t="shared" si="3"/>
        <v>0.68681318681318682</v>
      </c>
    </row>
    <row r="53" spans="3:15" x14ac:dyDescent="0.25">
      <c r="C53">
        <f t="shared" si="0"/>
        <v>117.18051198624474</v>
      </c>
      <c r="D53" s="1" t="s">
        <v>63</v>
      </c>
      <c r="E53" s="1">
        <v>0.3</v>
      </c>
      <c r="F53" s="11">
        <v>3250.1</v>
      </c>
      <c r="G53" s="3">
        <v>3.129</v>
      </c>
      <c r="H53" s="4">
        <v>27</v>
      </c>
      <c r="I53" s="9">
        <v>5954.0020000000004</v>
      </c>
      <c r="J53" s="3">
        <v>409</v>
      </c>
      <c r="K53" s="4">
        <f>0.76*0.87</f>
        <v>0.66120000000000001</v>
      </c>
      <c r="L53" s="4">
        <v>1.05</v>
      </c>
      <c r="M53" s="5">
        <v>0.27</v>
      </c>
      <c r="N53" s="5">
        <v>11235.23</v>
      </c>
      <c r="O53">
        <f t="shared" si="3"/>
        <v>0.31959092361776925</v>
      </c>
    </row>
    <row r="54" spans="3:15" x14ac:dyDescent="0.25">
      <c r="C54">
        <f t="shared" si="0"/>
        <v>29.227277982556327</v>
      </c>
      <c r="D54" s="1" t="s">
        <v>64</v>
      </c>
      <c r="E54" s="1">
        <v>0.3</v>
      </c>
      <c r="F54" s="11">
        <v>3250.1</v>
      </c>
      <c r="G54" s="3">
        <v>1.9870000000000001</v>
      </c>
      <c r="H54" s="4">
        <v>27</v>
      </c>
      <c r="I54" s="9">
        <v>5954.0020000000004</v>
      </c>
      <c r="J54" s="3">
        <v>409</v>
      </c>
      <c r="K54" s="4">
        <f>0.17*0.87</f>
        <v>0.1479</v>
      </c>
      <c r="L54" s="4">
        <v>1.05</v>
      </c>
      <c r="M54" s="5">
        <v>0.27</v>
      </c>
      <c r="N54" s="5">
        <v>11235.23</v>
      </c>
      <c r="O54">
        <f t="shared" si="3"/>
        <v>0.50327126321087068</v>
      </c>
    </row>
    <row r="55" spans="3:15" x14ac:dyDescent="0.25">
      <c r="C55">
        <f t="shared" si="0"/>
        <v>118.58640096226036</v>
      </c>
      <c r="D55" s="1" t="s">
        <v>65</v>
      </c>
      <c r="E55" s="1">
        <v>0.3</v>
      </c>
      <c r="F55" s="11">
        <v>3250.1</v>
      </c>
      <c r="G55" s="3">
        <v>3.7290000000000001</v>
      </c>
      <c r="H55" s="4">
        <v>27</v>
      </c>
      <c r="I55" s="9">
        <v>5954.0020000000004</v>
      </c>
      <c r="J55" s="3">
        <v>409</v>
      </c>
      <c r="K55" s="4">
        <f>0.76*0.87</f>
        <v>0.66120000000000001</v>
      </c>
      <c r="L55" s="4">
        <v>1.05</v>
      </c>
      <c r="M55" s="5">
        <v>0.27</v>
      </c>
      <c r="N55" s="5">
        <v>11235.23</v>
      </c>
      <c r="O55">
        <f t="shared" si="3"/>
        <v>0.26816840976133011</v>
      </c>
    </row>
    <row r="56" spans="3:15" x14ac:dyDescent="0.25">
      <c r="C56">
        <f t="shared" si="0"/>
        <v>23.241153769575035</v>
      </c>
      <c r="D56" s="1" t="s">
        <v>66</v>
      </c>
      <c r="E56" s="1">
        <v>0.3</v>
      </c>
      <c r="F56" s="11">
        <v>3250.1</v>
      </c>
      <c r="G56" s="3">
        <v>5.9050000000000002</v>
      </c>
      <c r="H56" s="4">
        <v>27</v>
      </c>
      <c r="I56" s="9">
        <v>5954.0020000000004</v>
      </c>
      <c r="J56" s="3">
        <v>409</v>
      </c>
      <c r="K56" s="4">
        <f>0.19*0.87</f>
        <v>0.1653</v>
      </c>
      <c r="L56" s="4">
        <v>1.05</v>
      </c>
      <c r="M56" s="5">
        <v>0.75</v>
      </c>
      <c r="N56" s="5">
        <v>11235.23</v>
      </c>
      <c r="O56">
        <f t="shared" si="3"/>
        <v>0.16934801016088061</v>
      </c>
    </row>
    <row r="57" spans="3:15" x14ac:dyDescent="0.25">
      <c r="C57">
        <f t="shared" si="0"/>
        <v>25.108642959382454</v>
      </c>
      <c r="D57" s="1" t="s">
        <v>67</v>
      </c>
      <c r="E57" s="1">
        <v>0.3</v>
      </c>
      <c r="F57" s="11">
        <v>3250.1</v>
      </c>
      <c r="G57" s="3">
        <v>6.702</v>
      </c>
      <c r="H57" s="4">
        <v>27</v>
      </c>
      <c r="I57" s="9">
        <v>5954.0020000000004</v>
      </c>
      <c r="J57" s="3">
        <v>409</v>
      </c>
      <c r="K57" s="4">
        <f>0.19*0.87</f>
        <v>0.1653</v>
      </c>
      <c r="L57" s="4">
        <v>1.05</v>
      </c>
      <c r="M57" s="5">
        <v>0.75</v>
      </c>
      <c r="N57" s="5">
        <v>11235.23</v>
      </c>
      <c r="O57">
        <f t="shared" si="3"/>
        <v>0.14920919128618323</v>
      </c>
    </row>
    <row r="58" spans="3:15" x14ac:dyDescent="0.25">
      <c r="C58">
        <f t="shared" si="0"/>
        <v>33.786606803960176</v>
      </c>
      <c r="D58" s="1" t="s">
        <v>68</v>
      </c>
      <c r="E58" s="1">
        <v>0.3</v>
      </c>
      <c r="F58" s="11">
        <v>3250.1</v>
      </c>
      <c r="G58" s="3">
        <v>1.5329999999999999</v>
      </c>
      <c r="H58" s="4">
        <v>27</v>
      </c>
      <c r="I58" s="9">
        <v>5954.0020000000004</v>
      </c>
      <c r="J58" s="3">
        <v>409</v>
      </c>
      <c r="K58" s="4">
        <f>0.61*0.87</f>
        <v>0.53069999999999995</v>
      </c>
      <c r="L58" s="4">
        <v>1.05</v>
      </c>
      <c r="M58" s="5">
        <v>0.75</v>
      </c>
      <c r="N58" s="5">
        <v>11235.23</v>
      </c>
      <c r="O58">
        <f t="shared" si="3"/>
        <v>0.65231572080887157</v>
      </c>
    </row>
    <row r="59" spans="3:15" x14ac:dyDescent="0.25">
      <c r="C59">
        <f t="shared" si="0"/>
        <v>76.924783669644071</v>
      </c>
      <c r="D59" s="1" t="s">
        <v>69</v>
      </c>
      <c r="E59" s="1">
        <v>0.3</v>
      </c>
      <c r="F59" s="11">
        <v>3250.1</v>
      </c>
      <c r="G59" s="3">
        <v>1.9870000000000001</v>
      </c>
      <c r="H59" s="4">
        <v>27</v>
      </c>
      <c r="I59" s="9">
        <v>5954.0020000000004</v>
      </c>
      <c r="J59" s="3">
        <v>409</v>
      </c>
      <c r="K59" s="4">
        <f>0.5*0.87</f>
        <v>0.435</v>
      </c>
      <c r="L59" s="4">
        <v>1.05</v>
      </c>
      <c r="M59" s="5">
        <v>0.27</v>
      </c>
      <c r="N59" s="5">
        <v>11235.23</v>
      </c>
      <c r="O59">
        <f t="shared" si="3"/>
        <v>0.50327126321087068</v>
      </c>
    </row>
    <row r="60" spans="3:15" x14ac:dyDescent="0.25">
      <c r="C60">
        <f t="shared" si="0"/>
        <v>44.525843937121451</v>
      </c>
      <c r="D60" s="1" t="s">
        <v>70</v>
      </c>
      <c r="E60" s="1">
        <v>0.3</v>
      </c>
      <c r="F60" s="11">
        <v>3250.1</v>
      </c>
      <c r="G60" s="3">
        <v>5.9050000000000002</v>
      </c>
      <c r="H60" s="4">
        <v>27</v>
      </c>
      <c r="I60" s="9">
        <v>5954.0020000000004</v>
      </c>
      <c r="J60" s="3">
        <v>409</v>
      </c>
      <c r="K60" s="4">
        <f>0.62*0.87</f>
        <v>0.53939999999999999</v>
      </c>
      <c r="L60" s="4">
        <v>1.05</v>
      </c>
      <c r="M60" s="5">
        <v>0.75</v>
      </c>
      <c r="N60" s="5">
        <v>11235.23</v>
      </c>
      <c r="O60">
        <f t="shared" si="3"/>
        <v>0.16934801016088061</v>
      </c>
    </row>
    <row r="61" spans="3:15" x14ac:dyDescent="0.25">
      <c r="C61">
        <f t="shared" si="0"/>
        <v>54.72269115756486</v>
      </c>
      <c r="D61" s="1" t="s">
        <v>71</v>
      </c>
      <c r="E61" s="1">
        <v>0.3</v>
      </c>
      <c r="F61" s="11">
        <v>3250.1</v>
      </c>
      <c r="G61" s="3">
        <v>6.2430000000000003</v>
      </c>
      <c r="H61" s="4">
        <v>27</v>
      </c>
      <c r="I61" s="9">
        <v>5954.0020000000004</v>
      </c>
      <c r="J61" s="3">
        <v>409</v>
      </c>
      <c r="K61" s="4">
        <f>0.81*0.87</f>
        <v>0.70469999999999999</v>
      </c>
      <c r="L61" s="4">
        <v>1.05</v>
      </c>
      <c r="M61" s="5">
        <v>0.75</v>
      </c>
      <c r="N61" s="5">
        <v>11235.23</v>
      </c>
      <c r="O61">
        <f t="shared" si="3"/>
        <v>0.16017940092904051</v>
      </c>
    </row>
    <row r="62" spans="3:15" x14ac:dyDescent="0.25">
      <c r="C62">
        <f t="shared" si="0"/>
        <v>44.337258546213114</v>
      </c>
      <c r="D62" s="1" t="s">
        <v>72</v>
      </c>
      <c r="E62" s="1">
        <v>0.3</v>
      </c>
      <c r="F62" s="11">
        <v>3250.1</v>
      </c>
      <c r="G62" s="3">
        <v>2.867</v>
      </c>
      <c r="H62" s="4">
        <v>27</v>
      </c>
      <c r="I62" s="9">
        <v>5954.0020000000004</v>
      </c>
      <c r="J62" s="3">
        <v>409</v>
      </c>
      <c r="K62" s="4">
        <f>0.76*0.87</f>
        <v>0.66120000000000001</v>
      </c>
      <c r="L62" s="4">
        <v>1.05</v>
      </c>
      <c r="M62" s="5">
        <v>0.75</v>
      </c>
      <c r="N62" s="5">
        <v>11235.23</v>
      </c>
      <c r="O62">
        <f t="shared" si="3"/>
        <v>0.34879665155214512</v>
      </c>
    </row>
    <row r="63" spans="3:15" x14ac:dyDescent="0.25">
      <c r="C63">
        <f t="shared" si="0"/>
        <v>56.024675094879683</v>
      </c>
      <c r="D63" s="1" t="s">
        <v>73</v>
      </c>
      <c r="E63" s="1">
        <v>0.3</v>
      </c>
      <c r="F63" s="11">
        <v>3250.1</v>
      </c>
      <c r="G63" s="3">
        <v>5.7423999999999999</v>
      </c>
      <c r="H63" s="4">
        <v>27</v>
      </c>
      <c r="I63" s="9">
        <v>5954.0020000000004</v>
      </c>
      <c r="J63" s="3">
        <v>409</v>
      </c>
      <c r="K63" s="4">
        <f>0.86*0.87</f>
        <v>0.74819999999999998</v>
      </c>
      <c r="L63" s="4">
        <v>1.05</v>
      </c>
      <c r="M63" s="5">
        <v>0.75</v>
      </c>
      <c r="N63" s="5">
        <v>11235.23</v>
      </c>
      <c r="O63">
        <f t="shared" si="3"/>
        <v>0.17414321538032879</v>
      </c>
    </row>
    <row r="64" spans="3:15" x14ac:dyDescent="0.25">
      <c r="C64">
        <f t="shared" si="0"/>
        <v>137.64166518290727</v>
      </c>
      <c r="D64" s="1" t="s">
        <v>74</v>
      </c>
      <c r="E64" s="1">
        <v>0.3</v>
      </c>
      <c r="F64" s="11">
        <v>3250.1</v>
      </c>
      <c r="G64" s="3">
        <v>5.6928000000000001</v>
      </c>
      <c r="H64" s="4">
        <v>27</v>
      </c>
      <c r="I64" s="9">
        <v>5954.0020000000004</v>
      </c>
      <c r="J64" s="3">
        <v>409</v>
      </c>
      <c r="K64" s="4">
        <f>0.86*0.87</f>
        <v>0.74819999999999998</v>
      </c>
      <c r="L64" s="4">
        <v>1.05</v>
      </c>
      <c r="M64" s="3">
        <v>0.27</v>
      </c>
      <c r="N64" s="5">
        <v>11235.23</v>
      </c>
      <c r="O64">
        <f t="shared" si="3"/>
        <v>0.17566048341765036</v>
      </c>
    </row>
    <row r="65" spans="3:15" x14ac:dyDescent="0.25">
      <c r="C65">
        <f t="shared" si="0"/>
        <v>140.01808618203233</v>
      </c>
      <c r="D65" s="1" t="s">
        <v>75</v>
      </c>
      <c r="E65" s="1">
        <v>0.3</v>
      </c>
      <c r="F65" s="11">
        <v>3250.1</v>
      </c>
      <c r="G65" s="4">
        <v>6.7069999999999999</v>
      </c>
      <c r="H65" s="4">
        <v>27</v>
      </c>
      <c r="I65" s="9">
        <v>5954.0020000000004</v>
      </c>
      <c r="J65" s="3">
        <v>409</v>
      </c>
      <c r="K65" s="4">
        <f>0.86*0.87</f>
        <v>0.74819999999999998</v>
      </c>
      <c r="L65" s="4">
        <v>1.05</v>
      </c>
      <c r="M65" s="3">
        <v>0.27</v>
      </c>
      <c r="N65" s="5">
        <v>11235.23</v>
      </c>
      <c r="O65">
        <f t="shared" si="3"/>
        <v>0.1490979573579842</v>
      </c>
    </row>
    <row r="66" spans="3:15" x14ac:dyDescent="0.25">
      <c r="C66">
        <f t="shared" si="0"/>
        <v>25.802004415941632</v>
      </c>
      <c r="D66" s="1" t="s">
        <v>76</v>
      </c>
      <c r="E66" s="1">
        <v>0.3</v>
      </c>
      <c r="F66" s="12">
        <v>4100.6000000000004</v>
      </c>
      <c r="G66" s="4">
        <v>1.98</v>
      </c>
      <c r="H66" s="4">
        <v>27</v>
      </c>
      <c r="I66" s="13">
        <v>8250.2209999999995</v>
      </c>
      <c r="J66" s="3">
        <v>191</v>
      </c>
      <c r="K66" s="4">
        <f>0.27*0.87</f>
        <v>0.23490000000000003</v>
      </c>
      <c r="L66" s="4">
        <v>1.05</v>
      </c>
      <c r="M66" s="5">
        <v>0.27</v>
      </c>
      <c r="N66" s="10">
        <v>13545</v>
      </c>
      <c r="O66">
        <f t="shared" si="3"/>
        <v>0.50505050505050508</v>
      </c>
    </row>
    <row r="67" spans="3:15" x14ac:dyDescent="0.25">
      <c r="C67">
        <f t="shared" si="0"/>
        <v>49.100610769571851</v>
      </c>
      <c r="D67" s="1" t="s">
        <v>77</v>
      </c>
      <c r="E67" s="1">
        <v>0.3</v>
      </c>
      <c r="F67" s="12">
        <v>4100.6000000000004</v>
      </c>
      <c r="G67" s="3">
        <v>1.99</v>
      </c>
      <c r="H67" s="4">
        <v>27</v>
      </c>
      <c r="I67" s="13">
        <v>8250.2209999999995</v>
      </c>
      <c r="J67" s="3">
        <v>191</v>
      </c>
      <c r="K67" s="4">
        <f>0.57*0.87</f>
        <v>0.49589999999999995</v>
      </c>
      <c r="L67" s="4">
        <v>1.05</v>
      </c>
      <c r="M67" s="5">
        <v>0.27</v>
      </c>
      <c r="N67" s="10">
        <v>13545</v>
      </c>
      <c r="O67">
        <f t="shared" si="3"/>
        <v>0.50251256281407031</v>
      </c>
    </row>
    <row r="68" spans="3:15" x14ac:dyDescent="0.25">
      <c r="C68">
        <f t="shared" ref="C68:C86" si="4">((E68*F68*G68*H68)+(I68*J68*K68*L68*(1-M68)))/N68</f>
        <v>66.636356374933015</v>
      </c>
      <c r="D68" s="1" t="s">
        <v>78</v>
      </c>
      <c r="E68" s="1">
        <v>0.3</v>
      </c>
      <c r="F68" s="12">
        <v>4100.6000000000004</v>
      </c>
      <c r="G68" s="3">
        <v>3.13</v>
      </c>
      <c r="H68" s="4">
        <v>27</v>
      </c>
      <c r="I68" s="13">
        <v>8250.2209999999995</v>
      </c>
      <c r="J68" s="3">
        <v>191</v>
      </c>
      <c r="K68" s="4">
        <f>0.76*0.87</f>
        <v>0.66120000000000001</v>
      </c>
      <c r="L68" s="4">
        <v>1.05</v>
      </c>
      <c r="M68" s="5">
        <v>0.27</v>
      </c>
      <c r="N68" s="10">
        <v>13545</v>
      </c>
      <c r="O68">
        <f t="shared" si="3"/>
        <v>0.31948881789137379</v>
      </c>
    </row>
    <row r="69" spans="3:15" x14ac:dyDescent="0.25">
      <c r="C69">
        <f t="shared" si="4"/>
        <v>29.51153376974953</v>
      </c>
      <c r="D69" s="1" t="s">
        <v>79</v>
      </c>
      <c r="E69" s="1">
        <v>0.3</v>
      </c>
      <c r="F69" s="12">
        <v>4100.6000000000004</v>
      </c>
      <c r="G69" s="3">
        <v>2.86</v>
      </c>
      <c r="H69" s="4">
        <v>27</v>
      </c>
      <c r="I69" s="13">
        <v>8250.2209999999995</v>
      </c>
      <c r="J69" s="3">
        <v>191</v>
      </c>
      <c r="K69" s="4">
        <f>0.29*0.87</f>
        <v>0.25229999999999997</v>
      </c>
      <c r="L69" s="4">
        <v>1.05</v>
      </c>
      <c r="M69" s="5">
        <v>0.27</v>
      </c>
      <c r="N69" s="10">
        <v>13545</v>
      </c>
      <c r="O69">
        <f t="shared" si="3"/>
        <v>0.34965034965034969</v>
      </c>
    </row>
    <row r="70" spans="3:15" x14ac:dyDescent="0.25">
      <c r="C70">
        <f t="shared" si="4"/>
        <v>17.907910102076979</v>
      </c>
      <c r="D70" s="1" t="s">
        <v>80</v>
      </c>
      <c r="E70" s="1">
        <v>0.3</v>
      </c>
      <c r="F70" s="12">
        <v>4100.6000000000004</v>
      </c>
      <c r="G70" s="3">
        <v>3.19</v>
      </c>
      <c r="H70" s="4">
        <v>27</v>
      </c>
      <c r="I70" s="13">
        <v>8250.2209999999995</v>
      </c>
      <c r="J70" s="3">
        <v>191</v>
      </c>
      <c r="K70" s="4">
        <f>0.13*0.87</f>
        <v>0.11310000000000001</v>
      </c>
      <c r="L70" s="4">
        <v>1.05</v>
      </c>
      <c r="M70" s="5">
        <v>0.27</v>
      </c>
      <c r="N70" s="10">
        <v>13545</v>
      </c>
      <c r="O70">
        <f t="shared" si="3"/>
        <v>0.31347962382445144</v>
      </c>
    </row>
    <row r="71" spans="3:15" x14ac:dyDescent="0.25">
      <c r="C71">
        <f t="shared" si="4"/>
        <v>39.278633571127905</v>
      </c>
      <c r="D71" s="1" t="s">
        <v>81</v>
      </c>
      <c r="E71" s="1">
        <v>0.3</v>
      </c>
      <c r="F71" s="12">
        <v>4100.6000000000004</v>
      </c>
      <c r="G71" s="3">
        <v>6.7</v>
      </c>
      <c r="H71" s="4">
        <v>27</v>
      </c>
      <c r="I71" s="13">
        <v>8250.2209999999995</v>
      </c>
      <c r="J71" s="3">
        <v>191</v>
      </c>
      <c r="K71" s="4">
        <f>0.86*0.87</f>
        <v>0.74819999999999998</v>
      </c>
      <c r="L71" s="4">
        <v>1.05</v>
      </c>
      <c r="M71" s="5">
        <v>0.75</v>
      </c>
      <c r="N71" s="10">
        <v>13545</v>
      </c>
      <c r="O71">
        <f t="shared" si="3"/>
        <v>0.14925373134328357</v>
      </c>
    </row>
    <row r="72" spans="3:15" x14ac:dyDescent="0.25">
      <c r="C72">
        <f t="shared" si="4"/>
        <v>55.584130324338375</v>
      </c>
      <c r="D72" s="1" t="s">
        <v>82</v>
      </c>
      <c r="E72" s="1">
        <v>0.3</v>
      </c>
      <c r="F72" s="12">
        <v>4100.6000000000004</v>
      </c>
      <c r="G72" s="3">
        <v>2.1030000000000002</v>
      </c>
      <c r="H72" s="4">
        <v>27</v>
      </c>
      <c r="I72" s="13">
        <v>8250.2209999999995</v>
      </c>
      <c r="J72" s="3">
        <v>191</v>
      </c>
      <c r="K72" s="4">
        <f>0.65*0.87</f>
        <v>0.5655</v>
      </c>
      <c r="L72" s="4">
        <v>1.05</v>
      </c>
      <c r="M72" s="5">
        <v>0.27</v>
      </c>
      <c r="N72" s="10">
        <v>13545</v>
      </c>
      <c r="O72">
        <f t="shared" si="3"/>
        <v>0.475511174512601</v>
      </c>
    </row>
    <row r="73" spans="3:15" x14ac:dyDescent="0.25">
      <c r="C73">
        <f t="shared" si="4"/>
        <v>10.47821618077907</v>
      </c>
      <c r="D73" s="1" t="s">
        <v>83</v>
      </c>
      <c r="E73" s="1">
        <v>0.3</v>
      </c>
      <c r="F73" s="12">
        <v>4100.6000000000004</v>
      </c>
      <c r="G73" s="3">
        <v>1.456</v>
      </c>
      <c r="H73" s="4">
        <v>27</v>
      </c>
      <c r="I73" s="13">
        <v>8250.2209999999995</v>
      </c>
      <c r="J73" s="3">
        <v>191</v>
      </c>
      <c r="K73" s="4">
        <f>0.26*0.87</f>
        <v>0.22620000000000001</v>
      </c>
      <c r="L73" s="4">
        <v>1.05</v>
      </c>
      <c r="M73" s="5">
        <v>0.75</v>
      </c>
      <c r="N73" s="10">
        <v>13545</v>
      </c>
      <c r="O73">
        <f t="shared" si="3"/>
        <v>0.68681318681318682</v>
      </c>
    </row>
    <row r="74" spans="3:15" x14ac:dyDescent="0.25">
      <c r="C74">
        <f t="shared" si="4"/>
        <v>66.633904188886504</v>
      </c>
      <c r="D74" s="1" t="s">
        <v>84</v>
      </c>
      <c r="E74" s="1">
        <v>0.3</v>
      </c>
      <c r="F74" s="12">
        <v>4100.6000000000004</v>
      </c>
      <c r="G74" s="3">
        <v>3.129</v>
      </c>
      <c r="H74" s="4">
        <v>27</v>
      </c>
      <c r="I74" s="13">
        <v>8250.2209999999995</v>
      </c>
      <c r="J74" s="3">
        <v>191</v>
      </c>
      <c r="K74" s="4">
        <f>0.76*0.87</f>
        <v>0.66120000000000001</v>
      </c>
      <c r="L74" s="4">
        <v>1.05</v>
      </c>
      <c r="M74" s="5">
        <v>0.27</v>
      </c>
      <c r="N74" s="10">
        <v>13545</v>
      </c>
      <c r="O74">
        <f t="shared" si="3"/>
        <v>0.31959092361776925</v>
      </c>
    </row>
    <row r="75" spans="3:15" x14ac:dyDescent="0.25">
      <c r="C75">
        <f t="shared" si="4"/>
        <v>18.061141553878837</v>
      </c>
      <c r="D75" s="1" t="s">
        <v>85</v>
      </c>
      <c r="E75" s="1">
        <v>0.3</v>
      </c>
      <c r="F75" s="12">
        <v>4100.6000000000004</v>
      </c>
      <c r="G75" s="3">
        <v>1.9870000000000001</v>
      </c>
      <c r="H75" s="4">
        <v>27</v>
      </c>
      <c r="I75" s="13">
        <v>8250.2209999999995</v>
      </c>
      <c r="J75" s="3">
        <v>191</v>
      </c>
      <c r="K75" s="4">
        <f>0.17*0.87</f>
        <v>0.1479</v>
      </c>
      <c r="L75" s="4">
        <v>1.05</v>
      </c>
      <c r="M75" s="5">
        <v>0.27</v>
      </c>
      <c r="N75" s="10">
        <v>13545</v>
      </c>
      <c r="O75">
        <f t="shared" si="3"/>
        <v>0.50327126321087068</v>
      </c>
    </row>
    <row r="76" spans="3:15" x14ac:dyDescent="0.25">
      <c r="C76">
        <f t="shared" si="4"/>
        <v>68.105215816793489</v>
      </c>
      <c r="D76" s="1" t="s">
        <v>86</v>
      </c>
      <c r="E76" s="1">
        <v>0.3</v>
      </c>
      <c r="F76" s="12">
        <v>4100.6000000000004</v>
      </c>
      <c r="G76" s="3">
        <v>3.7290000000000001</v>
      </c>
      <c r="H76" s="4">
        <v>27</v>
      </c>
      <c r="I76" s="13">
        <v>8250.2209999999995</v>
      </c>
      <c r="J76" s="3">
        <v>191</v>
      </c>
      <c r="K76" s="4">
        <f>0.76*0.87</f>
        <v>0.66120000000000001</v>
      </c>
      <c r="L76" s="4">
        <v>1.05</v>
      </c>
      <c r="M76" s="5">
        <v>0.27</v>
      </c>
      <c r="N76" s="10">
        <v>13545</v>
      </c>
      <c r="O76">
        <f t="shared" si="3"/>
        <v>0.26816840976133011</v>
      </c>
    </row>
    <row r="77" spans="3:15" x14ac:dyDescent="0.25">
      <c r="C77">
        <f t="shared" si="4"/>
        <v>19.528190629424415</v>
      </c>
      <c r="D77" s="1" t="s">
        <v>87</v>
      </c>
      <c r="E77" s="1">
        <v>0.3</v>
      </c>
      <c r="F77" s="12">
        <v>4100.6000000000004</v>
      </c>
      <c r="G77" s="3">
        <v>5.9050000000000002</v>
      </c>
      <c r="H77" s="4">
        <v>27</v>
      </c>
      <c r="I77" s="13">
        <v>8250.2209999999995</v>
      </c>
      <c r="J77" s="3">
        <v>191</v>
      </c>
      <c r="K77" s="4">
        <f>0.19*0.87</f>
        <v>0.1653</v>
      </c>
      <c r="L77" s="4">
        <v>1.05</v>
      </c>
      <c r="M77" s="5">
        <v>0.75</v>
      </c>
      <c r="N77" s="10">
        <v>13545</v>
      </c>
      <c r="O77">
        <f t="shared" si="3"/>
        <v>0.16934801016088061</v>
      </c>
    </row>
    <row r="78" spans="3:15" x14ac:dyDescent="0.25">
      <c r="C78">
        <f t="shared" si="4"/>
        <v>21.482582908494191</v>
      </c>
      <c r="D78" s="1" t="s">
        <v>88</v>
      </c>
      <c r="E78" s="1">
        <v>0.3</v>
      </c>
      <c r="F78" s="12">
        <v>4100.6000000000004</v>
      </c>
      <c r="G78" s="3">
        <v>6.702</v>
      </c>
      <c r="H78" s="4">
        <v>27</v>
      </c>
      <c r="I78" s="13">
        <v>8250.2209999999995</v>
      </c>
      <c r="J78" s="3">
        <v>191</v>
      </c>
      <c r="K78" s="4">
        <f>0.19*0.87</f>
        <v>0.1653</v>
      </c>
      <c r="L78" s="4">
        <v>1.05</v>
      </c>
      <c r="M78" s="5">
        <v>0.75</v>
      </c>
      <c r="N78" s="10">
        <v>13545</v>
      </c>
      <c r="O78">
        <f t="shared" si="3"/>
        <v>0.14920919128618323</v>
      </c>
    </row>
    <row r="79" spans="3:15" x14ac:dyDescent="0.25">
      <c r="C79">
        <f t="shared" si="4"/>
        <v>19.966040867784884</v>
      </c>
      <c r="D79" s="1" t="s">
        <v>89</v>
      </c>
      <c r="E79" s="1">
        <v>0.3</v>
      </c>
      <c r="F79" s="12">
        <v>4100.6000000000004</v>
      </c>
      <c r="G79" s="3">
        <v>1.5329999999999999</v>
      </c>
      <c r="H79" s="4">
        <v>27</v>
      </c>
      <c r="I79" s="13">
        <v>8250.2209999999995</v>
      </c>
      <c r="J79" s="3">
        <v>191</v>
      </c>
      <c r="K79" s="4">
        <f>0.61*0.87</f>
        <v>0.53069999999999995</v>
      </c>
      <c r="L79" s="4">
        <v>1.05</v>
      </c>
      <c r="M79" s="5">
        <v>0.75</v>
      </c>
      <c r="N79" s="10">
        <v>13545</v>
      </c>
      <c r="O79">
        <f t="shared" si="3"/>
        <v>0.65231572080887157</v>
      </c>
    </row>
    <row r="80" spans="3:15" x14ac:dyDescent="0.25">
      <c r="C80">
        <f t="shared" si="4"/>
        <v>43.662634496360461</v>
      </c>
      <c r="D80" s="1" t="s">
        <v>90</v>
      </c>
      <c r="E80" s="1">
        <v>0.3</v>
      </c>
      <c r="F80" s="12">
        <v>4100.6000000000004</v>
      </c>
      <c r="G80" s="3">
        <v>1.9870000000000001</v>
      </c>
      <c r="H80" s="4">
        <v>27</v>
      </c>
      <c r="I80" s="13">
        <v>8250.2209999999995</v>
      </c>
      <c r="J80" s="3">
        <v>191</v>
      </c>
      <c r="K80" s="4">
        <f>0.5*0.87</f>
        <v>0.435</v>
      </c>
      <c r="L80" s="4">
        <v>1.05</v>
      </c>
      <c r="M80" s="5">
        <v>0.27</v>
      </c>
      <c r="N80" s="10">
        <v>13545</v>
      </c>
      <c r="O80">
        <f t="shared" si="3"/>
        <v>0.50327126321087068</v>
      </c>
    </row>
    <row r="81" spans="3:15" x14ac:dyDescent="0.25">
      <c r="C81">
        <f t="shared" si="4"/>
        <v>30.952684159174421</v>
      </c>
      <c r="D81" s="1" t="s">
        <v>91</v>
      </c>
      <c r="E81" s="1">
        <v>0.3</v>
      </c>
      <c r="F81" s="12">
        <v>4100.6000000000004</v>
      </c>
      <c r="G81" s="3">
        <v>5.9050000000000002</v>
      </c>
      <c r="H81" s="4">
        <v>27</v>
      </c>
      <c r="I81" s="13">
        <v>8250.2209999999995</v>
      </c>
      <c r="J81" s="3">
        <v>191</v>
      </c>
      <c r="K81" s="4">
        <f>0.62*0.87</f>
        <v>0.53939999999999999</v>
      </c>
      <c r="L81" s="4">
        <v>1.05</v>
      </c>
      <c r="M81" s="5">
        <v>0.75</v>
      </c>
      <c r="N81" s="10">
        <v>13545</v>
      </c>
      <c r="O81">
        <f t="shared" si="3"/>
        <v>0.16934801016088061</v>
      </c>
    </row>
    <row r="82" spans="3:15" x14ac:dyDescent="0.25">
      <c r="C82">
        <f t="shared" si="4"/>
        <v>36.829555067668608</v>
      </c>
      <c r="D82" s="1" t="s">
        <v>92</v>
      </c>
      <c r="E82" s="1">
        <v>0.3</v>
      </c>
      <c r="F82" s="12">
        <v>4100.6000000000004</v>
      </c>
      <c r="G82" s="3">
        <v>6.2430000000000003</v>
      </c>
      <c r="H82" s="4">
        <v>27</v>
      </c>
      <c r="I82" s="13">
        <v>8250.2209999999995</v>
      </c>
      <c r="J82" s="3">
        <v>191</v>
      </c>
      <c r="K82" s="4">
        <f>0.81*0.87</f>
        <v>0.70469999999999999</v>
      </c>
      <c r="L82" s="4">
        <v>1.05</v>
      </c>
      <c r="M82" s="5">
        <v>0.75</v>
      </c>
      <c r="N82" s="10">
        <v>13545</v>
      </c>
      <c r="O82">
        <f t="shared" si="3"/>
        <v>0.16017940092904051</v>
      </c>
    </row>
    <row r="83" spans="3:15" x14ac:dyDescent="0.25">
      <c r="C83">
        <f t="shared" si="4"/>
        <v>27.222545494441857</v>
      </c>
      <c r="D83" s="1" t="s">
        <v>93</v>
      </c>
      <c r="E83" s="1">
        <v>0.3</v>
      </c>
      <c r="F83" s="12">
        <v>4100.6000000000004</v>
      </c>
      <c r="G83" s="3">
        <v>2.867</v>
      </c>
      <c r="H83" s="4">
        <v>27</v>
      </c>
      <c r="I83" s="13">
        <v>8250.2209999999995</v>
      </c>
      <c r="J83" s="3">
        <v>191</v>
      </c>
      <c r="K83" s="4">
        <f>0.76*0.87</f>
        <v>0.66120000000000001</v>
      </c>
      <c r="L83" s="4">
        <v>1.05</v>
      </c>
      <c r="M83" s="5">
        <v>0.75</v>
      </c>
      <c r="N83" s="10">
        <v>13545</v>
      </c>
      <c r="O83">
        <f t="shared" si="3"/>
        <v>0.34879665155214512</v>
      </c>
    </row>
    <row r="84" spans="3:15" x14ac:dyDescent="0.25">
      <c r="C84">
        <f t="shared" si="4"/>
        <v>36.930420212988373</v>
      </c>
      <c r="D84" s="1" t="s">
        <v>94</v>
      </c>
      <c r="E84" s="1">
        <v>0.3</v>
      </c>
      <c r="F84" s="12">
        <v>4100.6000000000004</v>
      </c>
      <c r="G84" s="3">
        <v>5.7423999999999999</v>
      </c>
      <c r="H84" s="4">
        <v>27</v>
      </c>
      <c r="I84" s="13">
        <v>8250.2209999999995</v>
      </c>
      <c r="J84" s="3">
        <v>191</v>
      </c>
      <c r="K84" s="4">
        <f>0.86*0.87</f>
        <v>0.74819999999999998</v>
      </c>
      <c r="L84" s="4">
        <v>1.05</v>
      </c>
      <c r="M84" s="5">
        <v>0.75</v>
      </c>
      <c r="N84" s="10">
        <v>13545</v>
      </c>
      <c r="O84">
        <f t="shared" si="3"/>
        <v>0.17414321538032879</v>
      </c>
    </row>
    <row r="85" spans="3:15" x14ac:dyDescent="0.25">
      <c r="C85">
        <f t="shared" si="4"/>
        <v>80.678846939321389</v>
      </c>
      <c r="D85" s="1" t="s">
        <v>95</v>
      </c>
      <c r="E85" s="1">
        <v>0.3</v>
      </c>
      <c r="F85" s="12">
        <v>4100.6000000000004</v>
      </c>
      <c r="G85" s="3">
        <v>5.6928000000000001</v>
      </c>
      <c r="H85" s="4">
        <v>27</v>
      </c>
      <c r="I85" s="13">
        <v>8250.2209999999995</v>
      </c>
      <c r="J85" s="3">
        <v>191</v>
      </c>
      <c r="K85" s="4">
        <f>0.86*0.87</f>
        <v>0.74819999999999998</v>
      </c>
      <c r="L85" s="4">
        <v>1.05</v>
      </c>
      <c r="M85" s="3">
        <v>0.27</v>
      </c>
      <c r="N85" s="10">
        <v>13545</v>
      </c>
      <c r="O85">
        <f t="shared" si="3"/>
        <v>0.17566048341765036</v>
      </c>
    </row>
    <row r="86" spans="3:15" x14ac:dyDescent="0.25">
      <c r="C86">
        <f t="shared" si="4"/>
        <v>83.165854027693484</v>
      </c>
      <c r="D86" s="1" t="s">
        <v>96</v>
      </c>
      <c r="E86" s="1">
        <v>0.3</v>
      </c>
      <c r="F86" s="12">
        <v>4100.6000000000004</v>
      </c>
      <c r="G86" s="4">
        <v>6.7069999999999999</v>
      </c>
      <c r="H86" s="4">
        <v>27</v>
      </c>
      <c r="I86" s="13">
        <v>8250.2209999999995</v>
      </c>
      <c r="J86" s="3">
        <v>191</v>
      </c>
      <c r="K86" s="4">
        <f>0.86*0.87</f>
        <v>0.74819999999999998</v>
      </c>
      <c r="L86" s="4">
        <v>1.05</v>
      </c>
      <c r="M86" s="3">
        <v>0.27</v>
      </c>
      <c r="N86" s="10">
        <v>13545</v>
      </c>
      <c r="O86">
        <f t="shared" si="3"/>
        <v>0.1490979573579842</v>
      </c>
    </row>
    <row r="87" spans="3:15" x14ac:dyDescent="0.25">
      <c r="F87" s="14"/>
      <c r="G87" s="14"/>
      <c r="H87" s="14"/>
      <c r="I87" s="14"/>
      <c r="J87" s="14"/>
      <c r="K87" s="14"/>
      <c r="L87" s="14"/>
      <c r="M87" s="14"/>
      <c r="N87" s="14"/>
    </row>
    <row r="88" spans="3:15" x14ac:dyDescent="0.25">
      <c r="F88" s="14"/>
      <c r="G88" s="14"/>
      <c r="H88" s="14"/>
      <c r="I88" s="14"/>
      <c r="J88" s="14"/>
      <c r="K88" s="14"/>
      <c r="L88" s="14"/>
      <c r="M88" s="14"/>
      <c r="N88" s="14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ElSayed</dc:creator>
  <cp:lastModifiedBy>HP</cp:lastModifiedBy>
  <dcterms:created xsi:type="dcterms:W3CDTF">2019-07-14T11:12:22Z</dcterms:created>
  <dcterms:modified xsi:type="dcterms:W3CDTF">2019-08-19T15:22:05Z</dcterms:modified>
</cp:coreProperties>
</file>