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EUP\3_ano\RCOM\Project1\doc\"/>
    </mc:Choice>
  </mc:AlternateContent>
  <xr:revisionPtr revIDLastSave="0" documentId="13_ncr:1_{7F9E4023-39A5-46CD-A60C-426911894E67}" xr6:coauthVersionLast="45" xr6:coauthVersionMax="45" xr10:uidLastSave="{00000000-0000-0000-0000-000000000000}"/>
  <bookViews>
    <workbookView xWindow="-108" yWindow="-108" windowWidth="23256" windowHeight="12576" xr2:uid="{EB5690F5-D6C8-42FE-A177-DFA409EF9C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1" i="1" l="1"/>
  <c r="B113" i="1" s="1"/>
  <c r="B103" i="1" l="1"/>
  <c r="B105" i="1" s="1"/>
  <c r="B107" i="1" s="1"/>
  <c r="B109" i="1" s="1"/>
  <c r="E114" i="1"/>
  <c r="C92" i="1"/>
  <c r="D114" i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E69" i="1"/>
  <c r="D80" i="1"/>
  <c r="D81" i="1"/>
  <c r="D82" i="1"/>
  <c r="D83" i="1"/>
  <c r="D84" i="1"/>
  <c r="B71" i="1"/>
  <c r="B73" i="1" s="1"/>
  <c r="B75" i="1" s="1"/>
  <c r="B77" i="1" s="1"/>
  <c r="B79" i="1" s="1"/>
  <c r="D79" i="1"/>
  <c r="D78" i="1"/>
  <c r="E78" i="1" s="1"/>
  <c r="D77" i="1"/>
  <c r="D76" i="1"/>
  <c r="D75" i="1"/>
  <c r="D74" i="1"/>
  <c r="E74" i="1" s="1"/>
  <c r="D73" i="1"/>
  <c r="D72" i="1"/>
  <c r="E72" i="1" s="1"/>
  <c r="D71" i="1"/>
  <c r="D70" i="1"/>
  <c r="E70" i="1" s="1"/>
  <c r="D69" i="1"/>
  <c r="C62" i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F44" i="1" s="1"/>
  <c r="C37" i="1"/>
  <c r="D28" i="1"/>
  <c r="E28" i="1" s="1"/>
  <c r="D27" i="1"/>
  <c r="E27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D26" i="1"/>
  <c r="E26" i="1" s="1"/>
  <c r="E25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8" i="1"/>
  <c r="E18" i="1" s="1"/>
  <c r="D17" i="1"/>
  <c r="E17" i="1" s="1"/>
  <c r="B15" i="1"/>
  <c r="B17" i="1" s="1"/>
  <c r="B19" i="1" s="1"/>
  <c r="B21" i="1" s="1"/>
  <c r="B23" i="1" s="1"/>
  <c r="B25" i="1" s="1"/>
  <c r="B27" i="1" s="1"/>
  <c r="C3" i="1"/>
  <c r="E79" i="1" l="1"/>
  <c r="B81" i="1"/>
  <c r="B83" i="1" s="1"/>
  <c r="E83" i="1" s="1"/>
  <c r="F83" i="1" s="1"/>
  <c r="E80" i="1"/>
  <c r="F79" i="1" s="1"/>
  <c r="E77" i="1"/>
  <c r="E84" i="1"/>
  <c r="E75" i="1"/>
  <c r="F75" i="1" s="1"/>
  <c r="E76" i="1"/>
  <c r="E71" i="1"/>
  <c r="F71" i="1" s="1"/>
  <c r="E82" i="1"/>
  <c r="E73" i="1"/>
  <c r="E81" i="1"/>
  <c r="F81" i="1" s="1"/>
  <c r="F17" i="1"/>
  <c r="F27" i="1"/>
  <c r="F99" i="1"/>
  <c r="F73" i="1"/>
  <c r="F77" i="1"/>
  <c r="F69" i="1"/>
  <c r="F54" i="1"/>
  <c r="F50" i="1"/>
  <c r="F48" i="1"/>
  <c r="F46" i="1"/>
  <c r="F52" i="1"/>
  <c r="F23" i="1"/>
  <c r="F25" i="1"/>
  <c r="F21" i="1"/>
  <c r="F19" i="1"/>
  <c r="F15" i="1"/>
  <c r="F13" i="1"/>
  <c r="F11" i="1"/>
  <c r="F9" i="1"/>
  <c r="F103" i="1" l="1"/>
  <c r="F105" i="1"/>
  <c r="F101" i="1"/>
  <c r="F111" i="1"/>
  <c r="F107" i="1"/>
  <c r="F109" i="1" l="1"/>
  <c r="F113" i="1"/>
</calcChain>
</file>

<file path=xl/sharedStrings.xml><?xml version="1.0" encoding="utf-8"?>
<sst xmlns="http://schemas.openxmlformats.org/spreadsheetml/2006/main" count="44" uniqueCount="21">
  <si>
    <t>Nº total de bytes</t>
  </si>
  <si>
    <t>Nº total de bits</t>
  </si>
  <si>
    <t>C (Baudrate)</t>
  </si>
  <si>
    <t>Tamanho de cada pacote(bytes)</t>
  </si>
  <si>
    <t>Tamanho de cada pacote (bytes)</t>
  </si>
  <si>
    <t>Tempo (s)</t>
  </si>
  <si>
    <t>R (bits/tempo)</t>
  </si>
  <si>
    <t>S (R/C)</t>
  </si>
  <si>
    <t>S (R/C) Média</t>
  </si>
  <si>
    <t>Probabilidade de erro (%bcc1 + %bcc2)</t>
  </si>
  <si>
    <t>0+0</t>
  </si>
  <si>
    <t>2+2</t>
  </si>
  <si>
    <t>4+4</t>
  </si>
  <si>
    <t>6+6</t>
  </si>
  <si>
    <t>8+8</t>
  </si>
  <si>
    <t>10+10</t>
  </si>
  <si>
    <t>Sum</t>
  </si>
  <si>
    <t>Average</t>
  </si>
  <si>
    <t>Running Total</t>
  </si>
  <si>
    <t>Count</t>
  </si>
  <si>
    <t>Atraso Introduzido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</si>
</sst>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3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0" xfId="0" applyFill="1"/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1" fillId="2" borderId="9" xfId="0" applyFont="1" applyFill="1" applyBorder="1"/>
    <xf numFmtId="3" fontId="0" fillId="0" borderId="10" xfId="0" applyNumberFormat="1" applyBorder="1"/>
    <xf numFmtId="0" fontId="1" fillId="2" borderId="11" xfId="0" applyFont="1" applyFill="1" applyBorder="1"/>
    <xf numFmtId="3" fontId="0" fillId="0" borderId="12" xfId="0" applyNumberFormat="1" applyBorder="1"/>
    <xf numFmtId="0" fontId="1" fillId="2" borderId="13" xfId="0" applyFont="1" applyFill="1" applyBorder="1"/>
    <xf numFmtId="0" fontId="0" fillId="0" borderId="14" xfId="0" applyBorder="1"/>
    <xf numFmtId="0" fontId="0" fillId="0" borderId="0" xfId="0" applyFill="1" applyBorder="1" applyAlignment="1">
      <alignment vertical="center"/>
    </xf>
    <xf numFmtId="0" fontId="1" fillId="2" borderId="7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Variação de Tamanho de Trama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(Sheet1!$B$9,Sheet1!$B$11,Sheet1!$B$13,Sheet1!$B$15,Sheet1!$B$17,Sheet1!$B$19,Sheet1!$B$21,Sheet1!$B$23,Sheet1!$B$25,Sheet1!$B$27)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256</c:v>
                </c:pt>
                <c:pt idx="5">
                  <c:v>320</c:v>
                </c:pt>
                <c:pt idx="6">
                  <c:v>384</c:v>
                </c:pt>
                <c:pt idx="7">
                  <c:v>448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(Sheet1!$F$9,Sheet1!$F$11,Sheet1!$F$13,Sheet1!$F$15,Sheet1!$F$17,Sheet1!$F$19,Sheet1!$F$21,Sheet1!$F$23,Sheet1!$F$25,Sheet1!$F$27)</c:f>
              <c:numCache>
                <c:formatCode>General</c:formatCode>
                <c:ptCount val="10"/>
                <c:pt idx="0">
                  <c:v>0.17448735087614947</c:v>
                </c:pt>
                <c:pt idx="1">
                  <c:v>0.22976460133175458</c:v>
                </c:pt>
                <c:pt idx="2">
                  <c:v>0.26898557351323693</c:v>
                </c:pt>
                <c:pt idx="3">
                  <c:v>0.27822481042500952</c:v>
                </c:pt>
                <c:pt idx="4">
                  <c:v>0.29930614726727583</c:v>
                </c:pt>
                <c:pt idx="5">
                  <c:v>0.29464723142795324</c:v>
                </c:pt>
                <c:pt idx="6">
                  <c:v>0.32688008279995595</c:v>
                </c:pt>
                <c:pt idx="7">
                  <c:v>0.32256836252037946</c:v>
                </c:pt>
                <c:pt idx="8">
                  <c:v>0.29868781379170573</c:v>
                </c:pt>
                <c:pt idx="9">
                  <c:v>0.29077637858922079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57-4092-88EA-0517B48A4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033088"/>
        <c:axId val="584034728"/>
      </c:scatterChart>
      <c:valAx>
        <c:axId val="58403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 de Trama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34728"/>
        <c:crosses val="autoZero"/>
        <c:crossBetween val="midCat"/>
      </c:valAx>
      <c:valAx>
        <c:axId val="58403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(R/C)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3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 de 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Variação de FER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Sheet1!$B$44:$B$55</c15:sqref>
                  </c15:fullRef>
                </c:ext>
              </c:extLst>
              <c:f>(Sheet1!$B$44,Sheet1!$B$46,Sheet1!$B$48,Sheet1!$B$50,Sheet1!$B$52,Sheet1!$B$54)</c:f>
              <c:strCache>
                <c:ptCount val="6"/>
                <c:pt idx="0">
                  <c:v>0+0</c:v>
                </c:pt>
                <c:pt idx="1">
                  <c:v>2+2</c:v>
                </c:pt>
                <c:pt idx="2">
                  <c:v>4+4</c:v>
                </c:pt>
                <c:pt idx="3">
                  <c:v>6+6</c:v>
                </c:pt>
                <c:pt idx="4">
                  <c:v>8+8</c:v>
                </c:pt>
                <c:pt idx="5">
                  <c:v>10+10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Sheet1!$F$44:$F$55</c15:sqref>
                  </c15:fullRef>
                </c:ext>
              </c:extLst>
              <c:f>(Sheet1!$F$44,Sheet1!$F$46,Sheet1!$F$48,Sheet1!$F$50,Sheet1!$F$52,Sheet1!$F$54)</c:f>
              <c:numCache>
                <c:formatCode>General</c:formatCode>
                <c:ptCount val="6"/>
                <c:pt idx="0">
                  <c:v>0.32688008279995595</c:v>
                </c:pt>
                <c:pt idx="1">
                  <c:v>0.2257715436032442</c:v>
                </c:pt>
                <c:pt idx="2">
                  <c:v>0.22733225620323075</c:v>
                </c:pt>
                <c:pt idx="3">
                  <c:v>0.13499741940276344</c:v>
                </c:pt>
                <c:pt idx="4">
                  <c:v>0.15348104200971935</c:v>
                </c:pt>
                <c:pt idx="5">
                  <c:v>0.10385864628516485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CB-4762-A9C6-FE9CDD36C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033088"/>
        <c:axId val="584034728"/>
      </c:lineChart>
      <c:catAx>
        <c:axId val="58403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Probabilade</a:t>
                </a:r>
                <a:r>
                  <a:rPr lang="en-US" baseline="0"/>
                  <a:t> de erro (%BCC1 e %BCC2)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34728"/>
        <c:crosses val="autoZero"/>
        <c:auto val="1"/>
        <c:lblAlgn val="ctr"/>
        <c:lblOffset val="100"/>
        <c:noMultiLvlLbl val="0"/>
      </c:catAx>
      <c:valAx>
        <c:axId val="58403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(R/C)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3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Variação da Capacidade da Ligação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(Sheet1!$B$69,Sheet1!$B$71,Sheet1!$B$73,Sheet1!$B$75,Sheet1!$B$77,Sheet1!$B$79,Sheet1!$B$81,Sheet1!$B$83)</c:f>
              <c:numCache>
                <c:formatCode>General</c:formatCode>
                <c:ptCount val="8"/>
                <c:pt idx="0">
                  <c:v>600</c:v>
                </c:pt>
                <c:pt idx="1">
                  <c:v>1200</c:v>
                </c:pt>
                <c:pt idx="2">
                  <c:v>1800</c:v>
                </c:pt>
                <c:pt idx="3">
                  <c:v>2400</c:v>
                </c:pt>
                <c:pt idx="4">
                  <c:v>4800</c:v>
                </c:pt>
                <c:pt idx="5">
                  <c:v>9600</c:v>
                </c:pt>
                <c:pt idx="6">
                  <c:v>19200</c:v>
                </c:pt>
                <c:pt idx="7">
                  <c:v>38400</c:v>
                </c:pt>
              </c:numCache>
            </c:numRef>
          </c:cat>
          <c:val>
            <c:numRef>
              <c:f>(Sheet1!$F$69,Sheet1!$F$71,Sheet1!$F$73,Sheet1!$F$75,Sheet1!$F$77,Sheet1!$F$79,Sheet1!$F$81,Sheet1!$F$83)</c:f>
              <c:numCache>
                <c:formatCode>General</c:formatCode>
                <c:ptCount val="8"/>
                <c:pt idx="0">
                  <c:v>0.87594623690542117</c:v>
                </c:pt>
                <c:pt idx="1">
                  <c:v>0.85953417522969655</c:v>
                </c:pt>
                <c:pt idx="2">
                  <c:v>0.88543963267088399</c:v>
                </c:pt>
                <c:pt idx="3">
                  <c:v>0.87673609575119094</c:v>
                </c:pt>
                <c:pt idx="4">
                  <c:v>0.73418186418097786</c:v>
                </c:pt>
                <c:pt idx="5">
                  <c:v>0.58172003205520972</c:v>
                </c:pt>
                <c:pt idx="6">
                  <c:v>0.50443428955295411</c:v>
                </c:pt>
                <c:pt idx="7">
                  <c:v>0.2821011965821355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BA5-420A-B23D-84138541E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033088"/>
        <c:axId val="584034728"/>
      </c:lineChart>
      <c:catAx>
        <c:axId val="58403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Capacidade</a:t>
                </a:r>
                <a:r>
                  <a:rPr lang="en-US" baseline="0"/>
                  <a:t> da Ligação (Baudrate)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34728"/>
        <c:crosses val="autoZero"/>
        <c:auto val="1"/>
        <c:lblAlgn val="ctr"/>
        <c:lblOffset val="100"/>
        <c:noMultiLvlLbl val="0"/>
      </c:catAx>
      <c:valAx>
        <c:axId val="58403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(R/C)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3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 de Tempo</a:t>
            </a:r>
            <a:r>
              <a:rPr lang="en-US" baseline="0"/>
              <a:t> de Propagação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Variação de Tempo de Propagação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(Sheet1!$B$99,Sheet1!$B$101,Sheet1!$B$103,Sheet1!$B$105,Sheet1!$B$107,Sheet1!$B$109,Sheet1!$B$111,Sheet1!$B$113)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</c:numCache>
            </c:numRef>
          </c:xVal>
          <c:yVal>
            <c:numRef>
              <c:f>(Sheet1!$F$99,Sheet1!$F$101,Sheet1!$F$103,Sheet1!$F$105,Sheet1!$F$107,Sheet1!$F$109,Sheet1!$F$111,Sheet1!$F$113)</c:f>
              <c:numCache>
                <c:formatCode>General</c:formatCode>
                <c:ptCount val="8"/>
                <c:pt idx="0">
                  <c:v>0.3573847166059253</c:v>
                </c:pt>
                <c:pt idx="1">
                  <c:v>0.29692397523332326</c:v>
                </c:pt>
                <c:pt idx="2">
                  <c:v>0.27701521711139659</c:v>
                </c:pt>
                <c:pt idx="3">
                  <c:v>0.25909751372533563</c:v>
                </c:pt>
                <c:pt idx="4">
                  <c:v>0.2260328299005232</c:v>
                </c:pt>
                <c:pt idx="5">
                  <c:v>0.17900543102088839</c:v>
                </c:pt>
                <c:pt idx="6">
                  <c:v>0.13309211267011312</c:v>
                </c:pt>
                <c:pt idx="7">
                  <c:v>8.544501166671091E-2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4E-4EDB-BE49-C271CCD2C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033088"/>
        <c:axId val="584034728"/>
      </c:scatterChart>
      <c:valAx>
        <c:axId val="58403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Atraso Introduzido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34728"/>
        <c:crosses val="autoZero"/>
        <c:crossBetween val="midCat"/>
      </c:valAx>
      <c:valAx>
        <c:axId val="58403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(R/C)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3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Variação da Capacidade da Ligação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(Sheet1!$B$69,Sheet1!$B$69,Sheet1!$B$71,Sheet1!$B$71,Sheet1!$B$73,Sheet1!$B$73,Sheet1!$B$75,Sheet1!$B$75,Sheet1!$B$77,Sheet1!$B$77,Sheet1!$B$79,Sheet1!$B$79,Sheet1!$B$81,Sheet1!$B$81,Sheet1!$B$83,Sheet1!$B$83)</c:f>
              <c:numCache>
                <c:formatCode>General</c:formatCode>
                <c:ptCount val="16"/>
                <c:pt idx="0">
                  <c:v>600</c:v>
                </c:pt>
                <c:pt idx="1">
                  <c:v>600</c:v>
                </c:pt>
                <c:pt idx="2">
                  <c:v>1200</c:v>
                </c:pt>
                <c:pt idx="3">
                  <c:v>1200</c:v>
                </c:pt>
                <c:pt idx="4">
                  <c:v>1800</c:v>
                </c:pt>
                <c:pt idx="5">
                  <c:v>1800</c:v>
                </c:pt>
                <c:pt idx="6">
                  <c:v>2400</c:v>
                </c:pt>
                <c:pt idx="7">
                  <c:v>2400</c:v>
                </c:pt>
                <c:pt idx="8">
                  <c:v>4800</c:v>
                </c:pt>
                <c:pt idx="9">
                  <c:v>4800</c:v>
                </c:pt>
                <c:pt idx="10">
                  <c:v>9600</c:v>
                </c:pt>
                <c:pt idx="11">
                  <c:v>9600</c:v>
                </c:pt>
                <c:pt idx="12">
                  <c:v>19200</c:v>
                </c:pt>
                <c:pt idx="13">
                  <c:v>19200</c:v>
                </c:pt>
                <c:pt idx="14">
                  <c:v>38400</c:v>
                </c:pt>
                <c:pt idx="15">
                  <c:v>38400</c:v>
                </c:pt>
              </c:numCache>
            </c:numRef>
          </c:cat>
          <c:val>
            <c:numRef>
              <c:f>Sheet1!$C$69:$C$84</c:f>
              <c:numCache>
                <c:formatCode>General</c:formatCode>
                <c:ptCount val="16"/>
                <c:pt idx="0">
                  <c:v>165.213134</c:v>
                </c:pt>
                <c:pt idx="1">
                  <c:v>168.725582</c:v>
                </c:pt>
                <c:pt idx="2">
                  <c:v>86.080252000000002</c:v>
                </c:pt>
                <c:pt idx="3">
                  <c:v>84.081885</c:v>
                </c:pt>
                <c:pt idx="4">
                  <c:v>56.889786000000001</c:v>
                </c:pt>
                <c:pt idx="5">
                  <c:v>53.332295999999999</c:v>
                </c:pt>
                <c:pt idx="6">
                  <c:v>41.110892999999997</c:v>
                </c:pt>
                <c:pt idx="7">
                  <c:v>42.306482000000003</c:v>
                </c:pt>
                <c:pt idx="8">
                  <c:v>25.675293</c:v>
                </c:pt>
                <c:pt idx="9">
                  <c:v>24.167259999999999</c:v>
                </c:pt>
                <c:pt idx="10">
                  <c:v>15.828682000000001</c:v>
                </c:pt>
                <c:pt idx="11">
                  <c:v>15.597075999999999</c:v>
                </c:pt>
                <c:pt idx="12">
                  <c:v>9.3390210000000007</c:v>
                </c:pt>
                <c:pt idx="13">
                  <c:v>8.7965149999999994</c:v>
                </c:pt>
                <c:pt idx="14">
                  <c:v>8.0740370000000006</c:v>
                </c:pt>
                <c:pt idx="15">
                  <c:v>8.1259899999999998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424-4D1D-82BF-AF32FF5E5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033088"/>
        <c:axId val="584034728"/>
      </c:lineChart>
      <c:catAx>
        <c:axId val="58403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Capacidade</a:t>
                </a:r>
                <a:r>
                  <a:rPr lang="en-US" baseline="0"/>
                  <a:t> da Ligação (Baudrate)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3472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58403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3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9</xdr:row>
      <xdr:rowOff>80010</xdr:rowOff>
    </xdr:from>
    <xdr:to>
      <xdr:col>14</xdr:col>
      <xdr:colOff>411480</xdr:colOff>
      <xdr:row>24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9598F-3A7B-4E02-B075-8DBD07FAD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106680</xdr:colOff>
      <xdr:row>39</xdr:row>
      <xdr:rowOff>121920</xdr:rowOff>
    </xdr:from>
    <xdr:to>
      <xdr:col>14</xdr:col>
      <xdr:colOff>411480</xdr:colOff>
      <xdr:row>54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C55559-01B1-41D2-90B6-D911C055D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205740</xdr:colOff>
      <xdr:row>68</xdr:row>
      <xdr:rowOff>106680</xdr:rowOff>
    </xdr:from>
    <xdr:to>
      <xdr:col>13</xdr:col>
      <xdr:colOff>510540</xdr:colOff>
      <xdr:row>83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01A993-8794-49FB-BA8E-C024B0FB2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258417</xdr:colOff>
      <xdr:row>97</xdr:row>
      <xdr:rowOff>165653</xdr:rowOff>
    </xdr:from>
    <xdr:to>
      <xdr:col>13</xdr:col>
      <xdr:colOff>563217</xdr:colOff>
      <xdr:row>112</xdr:row>
      <xdr:rowOff>165652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6306C1-48EC-4285-A76C-AC9FD1E35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499783</xdr:colOff>
      <xdr:row>68</xdr:row>
      <xdr:rowOff>112058</xdr:rowOff>
    </xdr:from>
    <xdr:to>
      <xdr:col>21</xdr:col>
      <xdr:colOff>194983</xdr:colOff>
      <xdr:row>83</xdr:row>
      <xdr:rowOff>112058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83E4F5-B2B9-4D1E-99C6-B282D68BE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3A8AB-5295-4016-BDBF-A1FC743DD957}">
  <dimension ref="A2:F114"/>
  <sheetViews>
    <sheetView tabSelected="1" topLeftCell="A94" zoomScaleNormal="100" workbookViewId="0">
      <selection activeCell="B119" sqref="B119"/>
    </sheetView>
  </sheetViews>
  <sheetFormatPr defaultRowHeight="14.4" x14ac:dyDescent="0.3"/>
  <cols>
    <col min="1" max="1" width="6.44140625" customWidth="1"/>
    <col min="2" max="2" width="42.5546875" customWidth="1"/>
    <col min="3" max="3" width="16.109375" customWidth="1"/>
    <col min="4" max="4" width="15.5546875" customWidth="1"/>
    <col min="5" max="5" width="15.33203125" customWidth="1"/>
    <col min="6" max="6" width="17" customWidth="1"/>
  </cols>
  <sheetData>
    <row r="2" spans="1:6" x14ac:dyDescent="0.3">
      <c r="B2" s="1" t="s">
        <v>0</v>
      </c>
      <c r="C2" s="2">
        <v>10968</v>
      </c>
    </row>
    <row r="3" spans="1:6" x14ac:dyDescent="0.3">
      <c r="B3" s="1" t="s">
        <v>1</v>
      </c>
      <c r="C3" s="2">
        <f>8*C2</f>
        <v>87744</v>
      </c>
    </row>
    <row r="4" spans="1:6" x14ac:dyDescent="0.3">
      <c r="A4" s="6"/>
      <c r="B4" s="1" t="s">
        <v>2</v>
      </c>
      <c r="C4" s="3">
        <v>38400</v>
      </c>
    </row>
    <row r="5" spans="1:6" x14ac:dyDescent="0.3">
      <c r="A5" s="6"/>
      <c r="B5" s="6"/>
      <c r="C5" s="6"/>
    </row>
    <row r="8" spans="1:6" x14ac:dyDescent="0.3">
      <c r="B8" s="7" t="s">
        <v>4</v>
      </c>
      <c r="C8" s="8" t="s">
        <v>5</v>
      </c>
      <c r="D8" s="8" t="s">
        <v>6</v>
      </c>
      <c r="E8" s="10" t="s">
        <v>7</v>
      </c>
      <c r="F8" s="9" t="s">
        <v>8</v>
      </c>
    </row>
    <row r="9" spans="1:6" x14ac:dyDescent="0.3">
      <c r="B9" s="23">
        <v>32</v>
      </c>
      <c r="C9" s="4">
        <v>12.969315999999999</v>
      </c>
      <c r="D9" s="4">
        <f>87744/C9</f>
        <v>6765.5071400835641</v>
      </c>
      <c r="E9" s="4">
        <f t="shared" ref="E9:E16" si="0">D9/38400</f>
        <v>0.17618508177300948</v>
      </c>
      <c r="F9" s="25">
        <f t="shared" ref="F9" si="1">(E9+E10) / 2</f>
        <v>0.17448735087614947</v>
      </c>
    </row>
    <row r="10" spans="1:6" x14ac:dyDescent="0.3">
      <c r="B10" s="23"/>
      <c r="C10" s="4">
        <v>13.224174</v>
      </c>
      <c r="D10" s="4">
        <f t="shared" ref="D10:D16" si="2">87744/C10</f>
        <v>6635.1214072047151</v>
      </c>
      <c r="E10" s="4">
        <f t="shared" si="0"/>
        <v>0.17278961997928946</v>
      </c>
      <c r="F10" s="26"/>
    </row>
    <row r="11" spans="1:6" x14ac:dyDescent="0.3">
      <c r="B11" s="23">
        <v>64</v>
      </c>
      <c r="C11" s="4">
        <v>9.9551890000000007</v>
      </c>
      <c r="D11" s="4">
        <f t="shared" si="2"/>
        <v>8813.8959491376809</v>
      </c>
      <c r="E11" s="4">
        <f t="shared" si="0"/>
        <v>0.22952854034212711</v>
      </c>
      <c r="F11" s="25">
        <f t="shared" ref="F11" si="3">(E11+E12) / 2</f>
        <v>0.22976460133175458</v>
      </c>
    </row>
    <row r="12" spans="1:6" x14ac:dyDescent="0.3">
      <c r="B12" s="23"/>
      <c r="C12" s="4">
        <v>9.9347539999999999</v>
      </c>
      <c r="D12" s="4">
        <f t="shared" si="2"/>
        <v>8832.0254331410724</v>
      </c>
      <c r="E12" s="4">
        <f t="shared" si="0"/>
        <v>0.23000066232138208</v>
      </c>
      <c r="F12" s="26"/>
    </row>
    <row r="13" spans="1:6" x14ac:dyDescent="0.3">
      <c r="B13" s="23">
        <v>128</v>
      </c>
      <c r="C13" s="4">
        <v>8.5502389999999995</v>
      </c>
      <c r="D13" s="4">
        <f t="shared" si="2"/>
        <v>10262.169279712532</v>
      </c>
      <c r="E13" s="4">
        <f t="shared" si="0"/>
        <v>0.26724399165918056</v>
      </c>
      <c r="F13" s="25">
        <f t="shared" ref="F13" si="4">(E13+E14) / 2</f>
        <v>0.26898557351323693</v>
      </c>
    </row>
    <row r="14" spans="1:6" x14ac:dyDescent="0.3">
      <c r="B14" s="23"/>
      <c r="C14" s="4">
        <v>8.440232</v>
      </c>
      <c r="D14" s="4">
        <f t="shared" si="2"/>
        <v>10395.92276610406</v>
      </c>
      <c r="E14" s="4">
        <f t="shared" si="0"/>
        <v>0.27072715536729325</v>
      </c>
      <c r="F14" s="26"/>
    </row>
    <row r="15" spans="1:6" x14ac:dyDescent="0.3">
      <c r="B15" s="23">
        <f>64 + B13</f>
        <v>192</v>
      </c>
      <c r="C15" s="4">
        <v>8.1098800000000004</v>
      </c>
      <c r="D15" s="4">
        <f t="shared" si="2"/>
        <v>10819.39560141457</v>
      </c>
      <c r="E15" s="4">
        <f t="shared" si="0"/>
        <v>0.28175509378683777</v>
      </c>
      <c r="F15" s="25">
        <f t="shared" ref="F15" si="5">(E15+E16) / 2</f>
        <v>0.27822481042500952</v>
      </c>
    </row>
    <row r="16" spans="1:6" x14ac:dyDescent="0.3">
      <c r="B16" s="23"/>
      <c r="C16" s="4">
        <v>8.3183310000000006</v>
      </c>
      <c r="D16" s="4">
        <f t="shared" si="2"/>
        <v>10548.269839226161</v>
      </c>
      <c r="E16" s="4">
        <f t="shared" si="0"/>
        <v>0.27469452706318126</v>
      </c>
      <c r="F16" s="26"/>
    </row>
    <row r="17" spans="1:6" x14ac:dyDescent="0.3">
      <c r="B17" s="23">
        <f>64 + B15</f>
        <v>256</v>
      </c>
      <c r="C17" s="4">
        <v>7.5200319999999996</v>
      </c>
      <c r="D17" s="4">
        <f>87744/C17</f>
        <v>11668.035455168276</v>
      </c>
      <c r="E17" s="4">
        <f>D17/38400</f>
        <v>0.30385508997834054</v>
      </c>
      <c r="F17" s="25">
        <f>(E17+E18) / 2</f>
        <v>0.29930614726727583</v>
      </c>
    </row>
    <row r="18" spans="1:6" x14ac:dyDescent="0.3">
      <c r="B18" s="23"/>
      <c r="C18" s="4">
        <v>7.7521430000000002</v>
      </c>
      <c r="D18" s="4">
        <f>87744/C18</f>
        <v>11318.676654958506</v>
      </c>
      <c r="E18" s="4">
        <f>D18/38400</f>
        <v>0.29475720455621113</v>
      </c>
      <c r="F18" s="26"/>
    </row>
    <row r="19" spans="1:6" x14ac:dyDescent="0.3">
      <c r="B19" s="23">
        <f t="shared" ref="B19" si="6">64 + B17</f>
        <v>320</v>
      </c>
      <c r="C19" s="4">
        <v>7.6611390000000004</v>
      </c>
      <c r="D19" s="4">
        <f t="shared" ref="D19:D28" si="7">87744/C19</f>
        <v>11453.127269979046</v>
      </c>
      <c r="E19" s="4">
        <f t="shared" ref="E19:E28" si="8">D19/38400</f>
        <v>0.29825852265570435</v>
      </c>
      <c r="F19" s="25">
        <f t="shared" ref="F19" si="9">(E19+E20) / 2</f>
        <v>0.29464723142795324</v>
      </c>
    </row>
    <row r="20" spans="1:6" x14ac:dyDescent="0.3">
      <c r="B20" s="23"/>
      <c r="C20" s="4">
        <v>7.8512639999999996</v>
      </c>
      <c r="D20" s="4">
        <f t="shared" si="7"/>
        <v>11175.780103687763</v>
      </c>
      <c r="E20" s="4">
        <f t="shared" si="8"/>
        <v>0.29103594020020213</v>
      </c>
      <c r="F20" s="26"/>
    </row>
    <row r="21" spans="1:6" x14ac:dyDescent="0.3">
      <c r="B21" s="23">
        <f t="shared" ref="B21:B25" si="10">64 + B19</f>
        <v>384</v>
      </c>
      <c r="C21" s="4">
        <v>6.9325919999999996</v>
      </c>
      <c r="D21" s="4">
        <f t="shared" si="7"/>
        <v>12656.737912746055</v>
      </c>
      <c r="E21" s="4">
        <f t="shared" si="8"/>
        <v>0.32960254981109521</v>
      </c>
      <c r="F21" s="25">
        <f t="shared" ref="F21" si="11">(E21+E22) / 2</f>
        <v>0.32688008279995595</v>
      </c>
    </row>
    <row r="22" spans="1:6" x14ac:dyDescent="0.3">
      <c r="B22" s="23"/>
      <c r="C22" s="4">
        <v>7.0490399999999998</v>
      </c>
      <c r="D22" s="4">
        <f t="shared" si="7"/>
        <v>12447.65244629056</v>
      </c>
      <c r="E22" s="4">
        <f t="shared" si="8"/>
        <v>0.32415761578881669</v>
      </c>
      <c r="F22" s="26"/>
    </row>
    <row r="23" spans="1:6" x14ac:dyDescent="0.3">
      <c r="B23" s="23">
        <f t="shared" si="10"/>
        <v>448</v>
      </c>
      <c r="C23" s="4">
        <v>6.8378699999999997</v>
      </c>
      <c r="D23" s="4">
        <f t="shared" si="7"/>
        <v>12832.066125854983</v>
      </c>
      <c r="E23" s="4">
        <f t="shared" si="8"/>
        <v>0.33416838869414017</v>
      </c>
      <c r="F23" s="25">
        <f t="shared" ref="F23" si="12">(E23+E24) / 2</f>
        <v>0.32256836252037946</v>
      </c>
    </row>
    <row r="24" spans="1:6" x14ac:dyDescent="0.3">
      <c r="B24" s="23"/>
      <c r="C24" s="4">
        <v>7.3480150000000002</v>
      </c>
      <c r="D24" s="4">
        <f t="shared" si="7"/>
        <v>11941.184115710161</v>
      </c>
      <c r="E24" s="4">
        <f t="shared" si="8"/>
        <v>0.31096833634661875</v>
      </c>
      <c r="F24" s="26"/>
    </row>
    <row r="25" spans="1:6" x14ac:dyDescent="0.3">
      <c r="B25" s="23">
        <f t="shared" si="10"/>
        <v>512</v>
      </c>
      <c r="C25" s="4">
        <v>7.7000460000000004</v>
      </c>
      <c r="D25" s="4">
        <f t="shared" si="7"/>
        <v>11395.256599765768</v>
      </c>
      <c r="E25" s="4">
        <f t="shared" si="8"/>
        <v>0.2967514739522335</v>
      </c>
      <c r="F25" s="25">
        <f t="shared" ref="F25:F27" si="13">(E25+E26) / 2</f>
        <v>0.29868781379170573</v>
      </c>
    </row>
    <row r="26" spans="1:6" x14ac:dyDescent="0.3">
      <c r="B26" s="23"/>
      <c r="C26" s="4">
        <v>7.6008529999999999</v>
      </c>
      <c r="D26" s="4">
        <f t="shared" si="7"/>
        <v>11543.967499437234</v>
      </c>
      <c r="E26" s="4">
        <f t="shared" si="8"/>
        <v>0.300624153631178</v>
      </c>
      <c r="F26" s="26"/>
    </row>
    <row r="27" spans="1:6" x14ac:dyDescent="0.3">
      <c r="B27" s="23">
        <f>2* B25</f>
        <v>1024</v>
      </c>
      <c r="C27" s="4">
        <v>7.9730040000000004</v>
      </c>
      <c r="D27" s="4">
        <f t="shared" si="7"/>
        <v>11005.136834247167</v>
      </c>
      <c r="E27" s="4">
        <f t="shared" si="8"/>
        <v>0.28659210505851995</v>
      </c>
      <c r="F27" s="25">
        <f t="shared" si="13"/>
        <v>0.29077637858922079</v>
      </c>
    </row>
    <row r="28" spans="1:6" x14ac:dyDescent="0.3">
      <c r="B28" s="24"/>
      <c r="C28" s="5">
        <v>7.7467959999999998</v>
      </c>
      <c r="D28" s="5">
        <f t="shared" si="7"/>
        <v>11326.48904140499</v>
      </c>
      <c r="E28" s="5">
        <f t="shared" si="8"/>
        <v>0.29496065211992162</v>
      </c>
      <c r="F28" s="27"/>
    </row>
    <row r="29" spans="1:6" x14ac:dyDescent="0.3">
      <c r="A29" s="20"/>
      <c r="B29" s="12"/>
      <c r="C29" s="12"/>
      <c r="D29" s="12"/>
      <c r="E29" s="20"/>
    </row>
    <row r="30" spans="1:6" x14ac:dyDescent="0.3">
      <c r="A30" s="20"/>
      <c r="B30" s="12"/>
      <c r="C30" s="12"/>
      <c r="D30" s="12"/>
      <c r="E30" s="20"/>
    </row>
    <row r="31" spans="1:6" x14ac:dyDescent="0.3">
      <c r="A31" s="12"/>
      <c r="B31" s="12"/>
      <c r="C31" s="12"/>
      <c r="D31" s="12"/>
      <c r="E31" s="12"/>
    </row>
    <row r="32" spans="1:6" x14ac:dyDescent="0.3">
      <c r="A32" s="12"/>
      <c r="B32" s="12"/>
      <c r="C32" s="12"/>
      <c r="D32" s="12"/>
      <c r="E32" s="12"/>
    </row>
    <row r="36" spans="2:6" x14ac:dyDescent="0.3">
      <c r="B36" s="1" t="s">
        <v>0</v>
      </c>
      <c r="C36" s="2">
        <v>10968</v>
      </c>
    </row>
    <row r="37" spans="2:6" x14ac:dyDescent="0.3">
      <c r="B37" s="1" t="s">
        <v>1</v>
      </c>
      <c r="C37" s="2">
        <f>8*C36</f>
        <v>87744</v>
      </c>
    </row>
    <row r="38" spans="2:6" x14ac:dyDescent="0.3">
      <c r="B38" s="1" t="s">
        <v>2</v>
      </c>
      <c r="C38" s="3">
        <v>38400</v>
      </c>
    </row>
    <row r="39" spans="2:6" x14ac:dyDescent="0.3">
      <c r="B39" s="1" t="s">
        <v>3</v>
      </c>
      <c r="C39" s="3">
        <v>384</v>
      </c>
    </row>
    <row r="43" spans="2:6" x14ac:dyDescent="0.3">
      <c r="B43" s="21" t="s">
        <v>9</v>
      </c>
      <c r="C43" s="22" t="s">
        <v>5</v>
      </c>
      <c r="D43" s="8" t="s">
        <v>6</v>
      </c>
      <c r="E43" s="8" t="s">
        <v>7</v>
      </c>
      <c r="F43" s="10" t="s">
        <v>8</v>
      </c>
    </row>
    <row r="44" spans="2:6" x14ac:dyDescent="0.3">
      <c r="B44" s="23" t="s">
        <v>10</v>
      </c>
      <c r="C44" s="4">
        <v>6.9325919999999996</v>
      </c>
      <c r="D44" s="4">
        <f>87744/C44</f>
        <v>12656.737912746055</v>
      </c>
      <c r="E44" s="4">
        <f t="shared" ref="E44:E51" si="14">D44/38400</f>
        <v>0.32960254981109521</v>
      </c>
      <c r="F44" s="25">
        <f t="shared" ref="F44" si="15">(E44+E45) / 2</f>
        <v>0.32688008279995595</v>
      </c>
    </row>
    <row r="45" spans="2:6" x14ac:dyDescent="0.3">
      <c r="B45" s="23"/>
      <c r="C45" s="4">
        <v>7.0490399999999998</v>
      </c>
      <c r="D45" s="4">
        <f t="shared" ref="D45:D51" si="16">87744/C45</f>
        <v>12447.65244629056</v>
      </c>
      <c r="E45" s="4">
        <f t="shared" si="14"/>
        <v>0.32415761578881669</v>
      </c>
      <c r="F45" s="26"/>
    </row>
    <row r="46" spans="2:6" x14ac:dyDescent="0.3">
      <c r="B46" s="23" t="s">
        <v>11</v>
      </c>
      <c r="C46" s="4">
        <v>9.8397649999999999</v>
      </c>
      <c r="D46" s="4">
        <f t="shared" si="16"/>
        <v>8917.2861343741442</v>
      </c>
      <c r="E46" s="4">
        <f t="shared" si="14"/>
        <v>0.23222099308266</v>
      </c>
      <c r="F46" s="25">
        <f t="shared" ref="F46" si="17">(E46+E47) / 2</f>
        <v>0.2257715436032442</v>
      </c>
    </row>
    <row r="47" spans="2:6" x14ac:dyDescent="0.3">
      <c r="B47" s="23"/>
      <c r="C47" s="4">
        <v>10.418467</v>
      </c>
      <c r="D47" s="4">
        <f t="shared" si="16"/>
        <v>8421.9684143550112</v>
      </c>
      <c r="E47" s="4">
        <f t="shared" si="14"/>
        <v>0.21932209412382841</v>
      </c>
      <c r="F47" s="26"/>
    </row>
    <row r="48" spans="2:6" x14ac:dyDescent="0.3">
      <c r="B48" s="23" t="s">
        <v>12</v>
      </c>
      <c r="C48" s="4">
        <v>8.0123180000000005</v>
      </c>
      <c r="D48" s="4">
        <f t="shared" si="16"/>
        <v>10951.137985287154</v>
      </c>
      <c r="E48" s="4">
        <f t="shared" si="14"/>
        <v>0.28518588503351966</v>
      </c>
      <c r="F48" s="25">
        <f t="shared" ref="F48" si="18">(E48+E49) / 2</f>
        <v>0.22733225620323075</v>
      </c>
    </row>
    <row r="49" spans="1:6" x14ac:dyDescent="0.3">
      <c r="B49" s="23"/>
      <c r="C49" s="4">
        <v>13.482526</v>
      </c>
      <c r="D49" s="4">
        <f t="shared" si="16"/>
        <v>6507.9792911209661</v>
      </c>
      <c r="E49" s="4">
        <f t="shared" si="14"/>
        <v>0.16947862737294184</v>
      </c>
      <c r="F49" s="26"/>
    </row>
    <row r="50" spans="1:6" x14ac:dyDescent="0.3">
      <c r="B50" s="23" t="s">
        <v>13</v>
      </c>
      <c r="C50" s="4">
        <v>16.757625999999998</v>
      </c>
      <c r="D50" s="4">
        <f t="shared" si="16"/>
        <v>5236.0638672804853</v>
      </c>
      <c r="E50" s="4">
        <f t="shared" si="14"/>
        <v>0.13635582987709596</v>
      </c>
      <c r="F50" s="25">
        <f t="shared" ref="F50" si="19">(E50+E51) / 2</f>
        <v>0.13499741940276344</v>
      </c>
    </row>
    <row r="51" spans="1:6" x14ac:dyDescent="0.3">
      <c r="B51" s="23"/>
      <c r="C51" s="4">
        <v>17.098300999999999</v>
      </c>
      <c r="D51" s="4">
        <f t="shared" si="16"/>
        <v>5131.7379428517488</v>
      </c>
      <c r="E51" s="4">
        <f t="shared" si="14"/>
        <v>0.13363900892843095</v>
      </c>
      <c r="F51" s="26"/>
    </row>
    <row r="52" spans="1:6" x14ac:dyDescent="0.3">
      <c r="B52" s="23" t="s">
        <v>14</v>
      </c>
      <c r="C52" s="4">
        <v>16.837567</v>
      </c>
      <c r="D52" s="4">
        <f>87744/C52</f>
        <v>5211.2042078288387</v>
      </c>
      <c r="E52" s="4">
        <f>D52/38400</f>
        <v>0.13570844291220935</v>
      </c>
      <c r="F52" s="25">
        <f>(E52+E53) / 2</f>
        <v>0.15348104200971935</v>
      </c>
    </row>
    <row r="53" spans="1:6" x14ac:dyDescent="0.3">
      <c r="B53" s="23"/>
      <c r="C53" s="4">
        <v>13.342782</v>
      </c>
      <c r="D53" s="4">
        <f>87744/C53</f>
        <v>6576.1398185176076</v>
      </c>
      <c r="E53" s="4">
        <f>D53/38400</f>
        <v>0.17125364110722938</v>
      </c>
      <c r="F53" s="26"/>
    </row>
    <row r="54" spans="1:6" x14ac:dyDescent="0.3">
      <c r="B54" s="23" t="s">
        <v>15</v>
      </c>
      <c r="C54" s="4">
        <v>26.054558</v>
      </c>
      <c r="D54" s="4">
        <f t="shared" ref="D54:D55" si="20">87744/C54</f>
        <v>3367.702495663139</v>
      </c>
      <c r="E54" s="4">
        <f t="shared" ref="E54:E55" si="21">D54/38400</f>
        <v>8.7700585824560917E-2</v>
      </c>
      <c r="F54" s="25">
        <f t="shared" ref="F54" si="22">(E54+E55) / 2</f>
        <v>0.10385864628516485</v>
      </c>
    </row>
    <row r="55" spans="1:6" x14ac:dyDescent="0.3">
      <c r="B55" s="24"/>
      <c r="C55" s="5">
        <v>19.039016</v>
      </c>
      <c r="D55" s="5">
        <f t="shared" si="20"/>
        <v>4608.6415390375214</v>
      </c>
      <c r="E55" s="5">
        <f t="shared" si="21"/>
        <v>0.12001670674576878</v>
      </c>
      <c r="F55" s="27"/>
    </row>
    <row r="56" spans="1:6" x14ac:dyDescent="0.3">
      <c r="F56" s="6"/>
    </row>
    <row r="57" spans="1:6" x14ac:dyDescent="0.3">
      <c r="F57" s="6"/>
    </row>
    <row r="58" spans="1:6" x14ac:dyDescent="0.3">
      <c r="F58" s="6"/>
    </row>
    <row r="59" spans="1:6" x14ac:dyDescent="0.3">
      <c r="F59" s="6"/>
    </row>
    <row r="60" spans="1:6" x14ac:dyDescent="0.3">
      <c r="F60" s="6"/>
    </row>
    <row r="61" spans="1:6" x14ac:dyDescent="0.3">
      <c r="B61" s="14" t="s">
        <v>0</v>
      </c>
      <c r="C61" s="15">
        <v>10968</v>
      </c>
      <c r="F61" s="6"/>
    </row>
    <row r="62" spans="1:6" x14ac:dyDescent="0.3">
      <c r="B62" s="16" t="s">
        <v>1</v>
      </c>
      <c r="C62" s="17">
        <f>8*C61</f>
        <v>87744</v>
      </c>
      <c r="F62" s="6"/>
    </row>
    <row r="63" spans="1:6" x14ac:dyDescent="0.3">
      <c r="B63" s="18" t="s">
        <v>3</v>
      </c>
      <c r="C63" s="19">
        <v>100</v>
      </c>
      <c r="F63" s="6"/>
    </row>
    <row r="64" spans="1:6" x14ac:dyDescent="0.3">
      <c r="A64" s="11"/>
      <c r="B64" s="12"/>
      <c r="F64" s="6"/>
    </row>
    <row r="65" spans="1:6" x14ac:dyDescent="0.3">
      <c r="A65" s="13"/>
      <c r="B65" s="13"/>
      <c r="F65" s="6"/>
    </row>
    <row r="66" spans="1:6" x14ac:dyDescent="0.3">
      <c r="F66" s="6"/>
    </row>
    <row r="68" spans="1:6" x14ac:dyDescent="0.3">
      <c r="B68" s="7" t="s">
        <v>2</v>
      </c>
      <c r="C68" s="8" t="s">
        <v>5</v>
      </c>
      <c r="D68" s="8" t="s">
        <v>6</v>
      </c>
      <c r="E68" s="8" t="s">
        <v>7</v>
      </c>
      <c r="F68" s="10" t="s">
        <v>8</v>
      </c>
    </row>
    <row r="69" spans="1:6" x14ac:dyDescent="0.3">
      <c r="B69" s="23">
        <v>600</v>
      </c>
      <c r="C69" s="4">
        <v>165.213134</v>
      </c>
      <c r="D69" s="4">
        <f>87744/C69</f>
        <v>531.09579048358228</v>
      </c>
      <c r="E69" s="4">
        <f>D69/B69</f>
        <v>0.88515965080597048</v>
      </c>
      <c r="F69" s="25">
        <f t="shared" ref="F69" si="23">(E69+E70) / 2</f>
        <v>0.87594623690542117</v>
      </c>
    </row>
    <row r="70" spans="1:6" x14ac:dyDescent="0.3">
      <c r="B70" s="23"/>
      <c r="C70" s="4">
        <v>168.725582</v>
      </c>
      <c r="D70" s="4">
        <f t="shared" ref="D70:D76" si="24">87744/C70</f>
        <v>520.03969380292313</v>
      </c>
      <c r="E70" s="4">
        <f>D70/B69</f>
        <v>0.86673282300487187</v>
      </c>
      <c r="F70" s="26"/>
    </row>
    <row r="71" spans="1:6" x14ac:dyDescent="0.3">
      <c r="B71" s="23">
        <f>B69 + 600</f>
        <v>1200</v>
      </c>
      <c r="C71" s="4">
        <v>86.080252000000002</v>
      </c>
      <c r="D71" s="4">
        <f t="shared" si="24"/>
        <v>1019.3278709267719</v>
      </c>
      <c r="E71" s="4">
        <f>D71/B71</f>
        <v>0.84943989243897655</v>
      </c>
      <c r="F71" s="25">
        <f t="shared" ref="F71" si="25">(E71+E72) / 2</f>
        <v>0.85953417522969655</v>
      </c>
    </row>
    <row r="72" spans="1:6" x14ac:dyDescent="0.3">
      <c r="B72" s="23"/>
      <c r="C72" s="4">
        <v>84.081885</v>
      </c>
      <c r="D72" s="4">
        <f t="shared" si="24"/>
        <v>1043.5541496245</v>
      </c>
      <c r="E72" s="4">
        <f>D72/B71</f>
        <v>0.86962845802041666</v>
      </c>
      <c r="F72" s="26"/>
    </row>
    <row r="73" spans="1:6" x14ac:dyDescent="0.3">
      <c r="B73" s="23">
        <f>B71 + 600</f>
        <v>1800</v>
      </c>
      <c r="C73" s="4">
        <v>56.889786000000001</v>
      </c>
      <c r="D73" s="4">
        <f t="shared" si="24"/>
        <v>1542.3506778527872</v>
      </c>
      <c r="E73" s="4">
        <f t="shared" ref="E73" si="26">D73/B73</f>
        <v>0.85686148769599291</v>
      </c>
      <c r="F73" s="25">
        <f t="shared" ref="F73" si="27">(E73+E74) / 2</f>
        <v>0.88543963267088399</v>
      </c>
    </row>
    <row r="74" spans="1:6" x14ac:dyDescent="0.3">
      <c r="B74" s="23"/>
      <c r="C74" s="4">
        <v>53.332295999999999</v>
      </c>
      <c r="D74" s="4">
        <f t="shared" si="24"/>
        <v>1645.2319997623954</v>
      </c>
      <c r="E74" s="4">
        <f t="shared" ref="E74" si="28">D74/B73</f>
        <v>0.91401777764577519</v>
      </c>
      <c r="F74" s="26"/>
    </row>
    <row r="75" spans="1:6" x14ac:dyDescent="0.3">
      <c r="B75" s="23">
        <f>B73 + 600</f>
        <v>2400</v>
      </c>
      <c r="C75" s="4">
        <v>41.110892999999997</v>
      </c>
      <c r="D75" s="4">
        <f t="shared" si="24"/>
        <v>2134.3248369720404</v>
      </c>
      <c r="E75" s="4">
        <f t="shared" ref="E75" si="29">D75/B75</f>
        <v>0.88930201540501685</v>
      </c>
      <c r="F75" s="25">
        <f t="shared" ref="F75" si="30">(E75+E76) / 2</f>
        <v>0.87673609575119094</v>
      </c>
    </row>
    <row r="76" spans="1:6" x14ac:dyDescent="0.3">
      <c r="B76" s="23"/>
      <c r="C76" s="4">
        <v>42.306482000000003</v>
      </c>
      <c r="D76" s="4">
        <f t="shared" si="24"/>
        <v>2074.0084226336758</v>
      </c>
      <c r="E76" s="4">
        <f t="shared" ref="E76" si="31">D76/B75</f>
        <v>0.86417017609736491</v>
      </c>
      <c r="F76" s="26"/>
    </row>
    <row r="77" spans="1:6" x14ac:dyDescent="0.3">
      <c r="B77" s="23">
        <f>B75*2</f>
        <v>4800</v>
      </c>
      <c r="C77" s="4">
        <v>25.675293</v>
      </c>
      <c r="D77" s="4">
        <f>87744/C77</f>
        <v>3417.448829113654</v>
      </c>
      <c r="E77" s="4">
        <f t="shared" ref="E77" si="32">D77/B77</f>
        <v>0.71196850606534456</v>
      </c>
      <c r="F77" s="25">
        <f>(E77+E78) / 2</f>
        <v>0.73418186418097786</v>
      </c>
    </row>
    <row r="78" spans="1:6" x14ac:dyDescent="0.3">
      <c r="B78" s="23"/>
      <c r="C78" s="4">
        <v>24.167259999999999</v>
      </c>
      <c r="D78" s="4">
        <f>87744/C78</f>
        <v>3630.6970670237338</v>
      </c>
      <c r="E78" s="4">
        <f t="shared" ref="E78" si="33">D78/B77</f>
        <v>0.75639522229661116</v>
      </c>
      <c r="F78" s="26"/>
    </row>
    <row r="79" spans="1:6" x14ac:dyDescent="0.3">
      <c r="B79" s="23">
        <f>B77*2</f>
        <v>9600</v>
      </c>
      <c r="C79" s="4">
        <v>15.828682000000001</v>
      </c>
      <c r="D79" s="4">
        <f t="shared" ref="D79:D84" si="34">87744/C79</f>
        <v>5543.3547783700496</v>
      </c>
      <c r="E79" s="4">
        <f t="shared" ref="E79" si="35">D79/B79</f>
        <v>0.57743278941354681</v>
      </c>
      <c r="F79" s="25">
        <f t="shared" ref="F79" si="36">(E79+E80) / 2</f>
        <v>0.58172003205520972</v>
      </c>
    </row>
    <row r="80" spans="1:6" x14ac:dyDescent="0.3">
      <c r="B80" s="23"/>
      <c r="C80" s="4">
        <v>15.597075999999999</v>
      </c>
      <c r="D80" s="4">
        <f t="shared" si="34"/>
        <v>5625.6698370899776</v>
      </c>
      <c r="E80" s="4">
        <f t="shared" ref="E80" si="37">D80/B79</f>
        <v>0.58600727469687264</v>
      </c>
      <c r="F80" s="26"/>
    </row>
    <row r="81" spans="1:6" x14ac:dyDescent="0.3">
      <c r="B81" s="23">
        <f>B79*2</f>
        <v>19200</v>
      </c>
      <c r="C81" s="4">
        <v>9.3390210000000007</v>
      </c>
      <c r="D81" s="4">
        <f t="shared" si="34"/>
        <v>9395.4173569156756</v>
      </c>
      <c r="E81" s="4">
        <f t="shared" ref="E81" si="38">D81/B81</f>
        <v>0.48934465400602478</v>
      </c>
      <c r="F81" s="25">
        <f t="shared" ref="F81" si="39">(E81+E82) / 2</f>
        <v>0.50443428955295411</v>
      </c>
    </row>
    <row r="82" spans="1:6" x14ac:dyDescent="0.3">
      <c r="B82" s="23"/>
      <c r="C82" s="4">
        <v>8.7965149999999994</v>
      </c>
      <c r="D82" s="4">
        <f t="shared" si="34"/>
        <v>9974.8593619177609</v>
      </c>
      <c r="E82" s="4">
        <f t="shared" ref="E82" si="40">D82/B81</f>
        <v>0.51952392509988343</v>
      </c>
      <c r="F82" s="26"/>
    </row>
    <row r="83" spans="1:6" x14ac:dyDescent="0.3">
      <c r="B83" s="23">
        <f>B81*2</f>
        <v>38400</v>
      </c>
      <c r="C83" s="4">
        <v>8.0740370000000006</v>
      </c>
      <c r="D83" s="4">
        <f t="shared" si="34"/>
        <v>10867.426047217767</v>
      </c>
      <c r="E83" s="4">
        <f t="shared" ref="E83" si="41">D83/B83</f>
        <v>0.283005886646296</v>
      </c>
      <c r="F83" s="25">
        <f t="shared" ref="F83" si="42">(E83+E84) / 2</f>
        <v>0.2821011965821355</v>
      </c>
    </row>
    <row r="84" spans="1:6" x14ac:dyDescent="0.3">
      <c r="B84" s="24"/>
      <c r="C84" s="5">
        <v>8.1259899999999998</v>
      </c>
      <c r="D84" s="5">
        <f t="shared" si="34"/>
        <v>10797.945850290242</v>
      </c>
      <c r="E84" s="5">
        <f t="shared" ref="E84" si="43">D84/B83</f>
        <v>0.28119650651797506</v>
      </c>
      <c r="F84" s="27"/>
    </row>
    <row r="91" spans="1:6" x14ac:dyDescent="0.3">
      <c r="B91" s="1" t="s">
        <v>0</v>
      </c>
      <c r="C91" s="2">
        <v>10968</v>
      </c>
    </row>
    <row r="92" spans="1:6" x14ac:dyDescent="0.3">
      <c r="B92" s="1" t="s">
        <v>1</v>
      </c>
      <c r="C92" s="2">
        <f>8*C91</f>
        <v>87744</v>
      </c>
    </row>
    <row r="93" spans="1:6" x14ac:dyDescent="0.3">
      <c r="B93" s="1" t="s">
        <v>2</v>
      </c>
      <c r="C93" s="3">
        <v>38400</v>
      </c>
    </row>
    <row r="94" spans="1:6" x14ac:dyDescent="0.3">
      <c r="B94" s="1" t="s">
        <v>3</v>
      </c>
      <c r="C94" s="3">
        <v>384</v>
      </c>
    </row>
    <row r="95" spans="1:6" x14ac:dyDescent="0.3">
      <c r="A95" s="13"/>
      <c r="B95" s="13"/>
    </row>
    <row r="98" spans="2:6" x14ac:dyDescent="0.3">
      <c r="B98" s="7" t="s">
        <v>20</v>
      </c>
      <c r="C98" s="10" t="s">
        <v>5</v>
      </c>
      <c r="D98" s="10" t="s">
        <v>6</v>
      </c>
      <c r="E98" s="10" t="s">
        <v>7</v>
      </c>
      <c r="F98" s="10" t="s">
        <v>8</v>
      </c>
    </row>
    <row r="99" spans="2:6" x14ac:dyDescent="0.3">
      <c r="B99" s="23">
        <v>0</v>
      </c>
      <c r="C99" s="4">
        <v>6.3836240000000002</v>
      </c>
      <c r="D99" s="4">
        <f>87744/C99</f>
        <v>13745.170454901479</v>
      </c>
      <c r="E99" s="4">
        <f>D99/38400</f>
        <v>0.35794714726305937</v>
      </c>
      <c r="F99" s="25">
        <f t="shared" ref="F99" si="44">(E99+E100) / 2</f>
        <v>0.3573847166059253</v>
      </c>
    </row>
    <row r="100" spans="2:6" x14ac:dyDescent="0.3">
      <c r="B100" s="23"/>
      <c r="C100" s="4">
        <v>6.4037480000000002</v>
      </c>
      <c r="D100" s="4">
        <f t="shared" ref="D100:D106" si="45">87744/C100</f>
        <v>13701.975780433582</v>
      </c>
      <c r="E100" s="4">
        <f t="shared" ref="E100:E114" si="46">D100/38400</f>
        <v>0.35682228594879123</v>
      </c>
      <c r="F100" s="26"/>
    </row>
    <row r="101" spans="2:6" x14ac:dyDescent="0.3">
      <c r="B101" s="23">
        <v>10</v>
      </c>
      <c r="C101" s="4">
        <v>7.6340750000000002</v>
      </c>
      <c r="D101" s="4">
        <f t="shared" si="45"/>
        <v>11493.730412656412</v>
      </c>
      <c r="E101" s="4">
        <f t="shared" si="46"/>
        <v>0.29931589616292742</v>
      </c>
      <c r="F101" s="25">
        <f t="shared" ref="F101" si="47">(E101+E102) / 2</f>
        <v>0.29692397523332326</v>
      </c>
    </row>
    <row r="102" spans="2:6" x14ac:dyDescent="0.3">
      <c r="B102" s="23"/>
      <c r="C102" s="4">
        <v>7.7580689999999999</v>
      </c>
      <c r="D102" s="4">
        <f t="shared" si="45"/>
        <v>11310.030885262815</v>
      </c>
      <c r="E102" s="4">
        <f t="shared" si="46"/>
        <v>0.29453205430371915</v>
      </c>
      <c r="F102" s="26"/>
    </row>
    <row r="103" spans="2:6" x14ac:dyDescent="0.3">
      <c r="B103" s="23">
        <f t="shared" ref="B103" si="48">B101 *2</f>
        <v>20</v>
      </c>
      <c r="C103" s="4">
        <v>8.2160689999999992</v>
      </c>
      <c r="D103" s="4">
        <f t="shared" si="45"/>
        <v>10679.55977487531</v>
      </c>
      <c r="E103" s="4">
        <f t="shared" si="46"/>
        <v>0.27811353580404452</v>
      </c>
      <c r="F103" s="25">
        <f t="shared" ref="F103" si="49">(E103+E104) / 2</f>
        <v>0.27701521711139659</v>
      </c>
    </row>
    <row r="104" spans="2:6" x14ac:dyDescent="0.3">
      <c r="B104" s="23"/>
      <c r="C104" s="4">
        <v>8.2814789999999991</v>
      </c>
      <c r="D104" s="4">
        <f t="shared" si="45"/>
        <v>10595.208899279949</v>
      </c>
      <c r="E104" s="4">
        <f t="shared" si="46"/>
        <v>0.27591689841874867</v>
      </c>
      <c r="F104" s="26"/>
    </row>
    <row r="105" spans="2:6" x14ac:dyDescent="0.3">
      <c r="B105" s="23">
        <f t="shared" ref="B105" si="50">B103 *2</f>
        <v>40</v>
      </c>
      <c r="C105" s="4">
        <v>8.8130889999999997</v>
      </c>
      <c r="D105" s="4">
        <f t="shared" si="45"/>
        <v>9956.1005227565511</v>
      </c>
      <c r="E105" s="4">
        <f t="shared" si="46"/>
        <v>0.25927345111345185</v>
      </c>
      <c r="F105" s="25">
        <f t="shared" ref="F105" si="51">(E105+E106) / 2</f>
        <v>0.25909751372533563</v>
      </c>
    </row>
    <row r="106" spans="2:6" x14ac:dyDescent="0.3">
      <c r="B106" s="23"/>
      <c r="C106" s="4">
        <v>8.8250659999999996</v>
      </c>
      <c r="D106" s="4">
        <f t="shared" si="45"/>
        <v>9942.5885313492272</v>
      </c>
      <c r="E106" s="4">
        <f t="shared" si="46"/>
        <v>0.25892157633721946</v>
      </c>
      <c r="F106" s="26"/>
    </row>
    <row r="107" spans="2:6" x14ac:dyDescent="0.3">
      <c r="B107" s="23">
        <f t="shared" ref="B107" si="52">B105 *2</f>
        <v>80</v>
      </c>
      <c r="C107" s="4">
        <v>10.111482000000001</v>
      </c>
      <c r="D107" s="4">
        <f>87744/C107</f>
        <v>8677.6597139766454</v>
      </c>
      <c r="E107" s="4">
        <f t="shared" si="46"/>
        <v>0.22598072171814182</v>
      </c>
      <c r="F107" s="25">
        <f>(E107+E108) / 2</f>
        <v>0.2260328299005232</v>
      </c>
    </row>
    <row r="108" spans="2:6" x14ac:dyDescent="0.3">
      <c r="B108" s="23"/>
      <c r="C108" s="4">
        <v>10.106821</v>
      </c>
      <c r="D108" s="4">
        <f>87744/C108</f>
        <v>8681.6616223835372</v>
      </c>
      <c r="E108" s="4">
        <f t="shared" si="46"/>
        <v>0.22608493808290461</v>
      </c>
      <c r="F108" s="26"/>
    </row>
    <row r="109" spans="2:6" x14ac:dyDescent="0.3">
      <c r="B109" s="23">
        <f t="shared" ref="B109:B113" si="53">B107 *2</f>
        <v>160</v>
      </c>
      <c r="C109" s="4">
        <v>12.687932999999999</v>
      </c>
      <c r="D109" s="4">
        <f t="shared" ref="D109:D114" si="54">87744/C109</f>
        <v>6915.5472368903593</v>
      </c>
      <c r="E109" s="4">
        <f t="shared" si="46"/>
        <v>0.18009237596068645</v>
      </c>
      <c r="F109" s="25">
        <f t="shared" ref="F109" si="55">(E109+E110) / 2</f>
        <v>0.17900543102088839</v>
      </c>
    </row>
    <row r="110" spans="2:6" x14ac:dyDescent="0.3">
      <c r="B110" s="23"/>
      <c r="C110" s="4">
        <v>12.84296</v>
      </c>
      <c r="D110" s="4">
        <f t="shared" si="54"/>
        <v>6832.0698655138694</v>
      </c>
      <c r="E110" s="4">
        <f t="shared" si="46"/>
        <v>0.17791848608109034</v>
      </c>
      <c r="F110" s="26"/>
    </row>
    <row r="111" spans="2:6" x14ac:dyDescent="0.3">
      <c r="B111" s="23">
        <f t="shared" si="53"/>
        <v>320</v>
      </c>
      <c r="C111" s="4">
        <v>17.182874000000002</v>
      </c>
      <c r="D111" s="4">
        <f t="shared" si="54"/>
        <v>5106.4798589572383</v>
      </c>
      <c r="E111" s="4">
        <f t="shared" si="46"/>
        <v>0.13298124632701142</v>
      </c>
      <c r="F111" s="25">
        <f t="shared" ref="F111" si="56">(E111+E112) / 2</f>
        <v>0.13309211267011312</v>
      </c>
    </row>
    <row r="112" spans="2:6" x14ac:dyDescent="0.3">
      <c r="B112" s="23"/>
      <c r="C112" s="4">
        <v>17.154271000000001</v>
      </c>
      <c r="D112" s="4">
        <f t="shared" si="54"/>
        <v>5114.9943941074498</v>
      </c>
      <c r="E112" s="4">
        <f t="shared" si="46"/>
        <v>0.13320297901321485</v>
      </c>
      <c r="F112" s="26"/>
    </row>
    <row r="113" spans="2:6" x14ac:dyDescent="0.3">
      <c r="B113" s="23">
        <f t="shared" si="53"/>
        <v>640</v>
      </c>
      <c r="C113" s="4">
        <v>26.595368000000001</v>
      </c>
      <c r="D113" s="4">
        <f t="shared" si="54"/>
        <v>3299.2211275286732</v>
      </c>
      <c r="E113" s="4">
        <f t="shared" si="46"/>
        <v>8.5917216862725868E-2</v>
      </c>
      <c r="F113" s="25">
        <f t="shared" ref="F113" si="57">(E113+E114) / 2</f>
        <v>8.544501166671091E-2</v>
      </c>
    </row>
    <row r="114" spans="2:6" x14ac:dyDescent="0.3">
      <c r="B114" s="24"/>
      <c r="C114" s="5">
        <v>26.890955999999999</v>
      </c>
      <c r="D114" s="5">
        <f t="shared" si="54"/>
        <v>3262.9557684747247</v>
      </c>
      <c r="E114" s="5">
        <f t="shared" si="46"/>
        <v>8.4972806470695952E-2</v>
      </c>
      <c r="F114" s="27"/>
    </row>
  </sheetData>
  <mergeCells count="64">
    <mergeCell ref="F111:F112"/>
    <mergeCell ref="F113:F114"/>
    <mergeCell ref="F101:F102"/>
    <mergeCell ref="F103:F104"/>
    <mergeCell ref="F105:F106"/>
    <mergeCell ref="F107:F108"/>
    <mergeCell ref="F109:F110"/>
    <mergeCell ref="F77:F78"/>
    <mergeCell ref="F79:F80"/>
    <mergeCell ref="F81:F82"/>
    <mergeCell ref="F83:F84"/>
    <mergeCell ref="F99:F100"/>
    <mergeCell ref="F54:F55"/>
    <mergeCell ref="F69:F70"/>
    <mergeCell ref="F71:F72"/>
    <mergeCell ref="F73:F74"/>
    <mergeCell ref="F75:F76"/>
    <mergeCell ref="F44:F45"/>
    <mergeCell ref="F46:F47"/>
    <mergeCell ref="F48:F49"/>
    <mergeCell ref="F50:F51"/>
    <mergeCell ref="F52:F53"/>
    <mergeCell ref="F19:F20"/>
    <mergeCell ref="F21:F22"/>
    <mergeCell ref="F23:F24"/>
    <mergeCell ref="F25:F26"/>
    <mergeCell ref="F27:F28"/>
    <mergeCell ref="F9:F10"/>
    <mergeCell ref="F13:F14"/>
    <mergeCell ref="F11:F12"/>
    <mergeCell ref="F15:F16"/>
    <mergeCell ref="F17:F18"/>
    <mergeCell ref="B111:B112"/>
    <mergeCell ref="B113:B114"/>
    <mergeCell ref="B105:B106"/>
    <mergeCell ref="B107:B108"/>
    <mergeCell ref="B109:B110"/>
    <mergeCell ref="B99:B100"/>
    <mergeCell ref="B101:B102"/>
    <mergeCell ref="B103:B104"/>
    <mergeCell ref="B83:B84"/>
    <mergeCell ref="B71:B72"/>
    <mergeCell ref="B73:B74"/>
    <mergeCell ref="B75:B76"/>
    <mergeCell ref="B77:B78"/>
    <mergeCell ref="B79:B80"/>
    <mergeCell ref="B81:B82"/>
    <mergeCell ref="B69:B70"/>
    <mergeCell ref="B50:B51"/>
    <mergeCell ref="B52:B53"/>
    <mergeCell ref="B54:B55"/>
    <mergeCell ref="B44:B45"/>
    <mergeCell ref="B46:B47"/>
    <mergeCell ref="B48:B49"/>
    <mergeCell ref="B27:B28"/>
    <mergeCell ref="B21:B22"/>
    <mergeCell ref="B23:B24"/>
    <mergeCell ref="B25:B26"/>
    <mergeCell ref="B9:B10"/>
    <mergeCell ref="B11:B12"/>
    <mergeCell ref="B13:B14"/>
    <mergeCell ref="B15:B16"/>
    <mergeCell ref="B17:B18"/>
    <mergeCell ref="B19:B20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28782F6-05C0-4696-8237-77A56B7CC7A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Sheet1!B9:B9</xm:f>
              <xm:sqref>F9</xm:sqref>
            </x14:sparkline>
            <x14:sparkline>
              <xm:f>Sheet1!B11:B11</xm:f>
              <xm:sqref>F11</xm:sqref>
            </x14:sparkline>
            <x14:sparkline>
              <xm:f>Sheet1!B13:B13</xm:f>
              <xm:sqref>F13</xm:sqref>
            </x14:sparkline>
            <x14:sparkline>
              <xm:f>Sheet1!B15:B15</xm:f>
              <xm:sqref>F15</xm:sqref>
            </x14:sparkline>
            <x14:sparkline>
              <xm:f>Sheet1!B17:B17</xm:f>
              <xm:sqref>F17</xm:sqref>
            </x14:sparkline>
            <x14:sparkline>
              <xm:f>Sheet1!B19:B19</xm:f>
              <xm:sqref>F19</xm:sqref>
            </x14:sparkline>
            <x14:sparkline>
              <xm:f>Sheet1!B21:B21</xm:f>
              <xm:sqref>F21</xm:sqref>
            </x14:sparkline>
            <x14:sparkline>
              <xm:f>Sheet1!B23:B23</xm:f>
              <xm:sqref>F23</xm:sqref>
            </x14:sparkline>
            <x14:sparkline>
              <xm:f>Sheet1!B25:B25</xm:f>
              <xm:sqref>F25</xm:sqref>
            </x14:sparkline>
            <x14:sparkline>
              <xm:f>Sheet1!B27:B27</xm:f>
              <xm:sqref>F27</xm:sqref>
            </x14:sparkline>
            <x14:sparkline>
              <xm:f>Sheet1!A29:A29</xm:f>
              <xm:sqref>E29</xm:sqref>
            </x14:sparkline>
            <x14:sparkline>
              <xm:f>Sheet1!A30:A30</xm:f>
              <xm:sqref>E30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ramos</dc:creator>
  <cp:lastModifiedBy>luis ramos</cp:lastModifiedBy>
  <dcterms:created xsi:type="dcterms:W3CDTF">2019-11-01T10:11:15Z</dcterms:created>
  <dcterms:modified xsi:type="dcterms:W3CDTF">2019-11-03T21:56:58Z</dcterms:modified>
</cp:coreProperties>
</file>