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motchy\Documents\GitHub\code-fractions\FPGA\synth\math\format\fixed_to_float\src\tb\"/>
    </mc:Choice>
  </mc:AlternateContent>
  <xr:revisionPtr revIDLastSave="0" documentId="13_ncr:1_{5A92E57A-87DC-44B2-89F2-DE0BAF925614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自作関数" sheetId="1" r:id="rId1"/>
  </sheets>
  <definedNames>
    <definedName name="BIT_SLICE" comment="Extracts a bit slice with a given offset `offset` and bit width `BW_slice` from a given integer `x` with its bit width information `BW_orig`. The result is returned as an unsigned integer.">_xlfn.LAMBDA(_xlpm.BW_orig,_xlpm.offset,_xlpm.BW_slice,_xlpm.x,_xlfn.LET(_xlpm.us_x,UNSIGNED(_xlpm.BW_orig,_xlpm.x),_xlpm.y,_xlfn.BITRSHIFT(_xlpm.us_x,_xlpm.offset),_xlfn.BITAND(_xlpm.y,POWER(2,_xlpm.BW_slice)-1)))</definedName>
    <definedName name="QUOT.MATH" comment="For given integer numerator `num` and POSITIVE denominator `den`, finds the quotient `q` that the residual `r` is in range `0 &lt;= r &lt; den`.">_xlfn.LAMBDA(_xlpm.num,_xlpm.den,_xlfn.LET(_xlpm.r,MOD(_xlpm.num,_xlpm.den),_xlpm.q_excel,QUOTIENT(_xlpm.num,_xlpm.den),_xlpm.q,IF(_xlpm.num&gt;=0,_xlpm.q_excel,_xlpm.q_excel-(_xlpm.r&gt;0)),_xlpm.q))</definedName>
    <definedName name="ROUND_INT_HF2EVN" comment="For a given integer `x` and bit width of VIRTUAL decimal part `BW_DP`, treats `x`'s lower `BW_DP` bits as decimal part and performs &quot;[rounding half to even](https://en.wikipedia.org/wiki/Rounding#Rounding_half_to_even)&quot;. The result is returned as an integ">_xlfn.LAMBDA(_xlpm.BW_DP,_xlpm.x,_xlfn.LET(_xlpm.int_part,QUOT.MATH(_xlpm.x,_xlfn.BITLSHIFT(1,_xlpm.BW_DP)),_xlpm.r,MOD(_xlpm.x,_xlfn.BITLSHIFT(1,_xlpm.BW_DP)),_xlpm.r_is_0p_5,_xlpm.r=_xlfn.BITLSHIFT(1,_xlpm.BW_DP-1),IF(AND(_xlpm.r_is_0p_5,ISODD(_xlpm.int_part)),_xlpm.int_part+1,_xlpm.int_part+(_xlpm.r&gt;_xlfn.BITLSHIFT(1,_xlpm.BW_DP-1)))))</definedName>
    <definedName name="SIGNED" comment="Converts a given unsigned integer `x` to the signed version, using a given bit width information `BW`.">_xlfn.LAMBDA(_xlpm.BW,_xlpm.x,IF(_xlpm.x&lt;POWER(2,_xlpm.BW-1),_xlpm.x,-(POWER(2,_xlpm.BW)-_xlpm.x)))</definedName>
    <definedName name="UNSIGNED" comment="Converts a given signed integer `x` to the unsigned version, using a given bit width information `BW`.">_xlfn.LAMBDA(_xlpm.BW,_xlpm.x,IF(_xlpm.x&gt;=0,_xlpm.x,POWER(2,_xlpm.BW)+_xlpm.x))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6" i="1"/>
  <c r="F6" i="1" a="1"/>
  <c r="F6" i="1" s="1"/>
  <c r="I29" i="1" l="1"/>
  <c r="I19" i="1"/>
  <c r="I7" i="1"/>
  <c r="I18" i="1"/>
  <c r="I6" i="1"/>
  <c r="I26" i="1"/>
  <c r="I14" i="1"/>
  <c r="I37" i="1"/>
  <c r="I25" i="1"/>
  <c r="I13" i="1"/>
  <c r="I17" i="1"/>
  <c r="I32" i="1"/>
  <c r="I20" i="1"/>
  <c r="I15" i="1"/>
  <c r="I24" i="1"/>
  <c r="I31" i="1"/>
  <c r="I27" i="1"/>
  <c r="I36" i="1"/>
  <c r="I12" i="1"/>
  <c r="I30" i="1"/>
  <c r="I35" i="1"/>
  <c r="I23" i="1"/>
  <c r="I11" i="1"/>
  <c r="I34" i="1"/>
  <c r="I22" i="1"/>
  <c r="I10" i="1"/>
  <c r="I33" i="1"/>
  <c r="I21" i="1"/>
  <c r="I9" i="1"/>
  <c r="I8" i="1"/>
  <c r="I28" i="1"/>
  <c r="I16" i="1"/>
  <c r="J22" i="1" l="1"/>
  <c r="K22" i="1" s="1"/>
  <c r="J20" i="1"/>
  <c r="K20" i="1" s="1"/>
  <c r="J29" i="1"/>
  <c r="K29" i="1" s="1"/>
  <c r="J34" i="1"/>
  <c r="K34" i="1" s="1"/>
  <c r="J32" i="1"/>
  <c r="K32" i="1" s="1"/>
  <c r="J11" i="1"/>
  <c r="K11" i="1" s="1"/>
  <c r="J17" i="1"/>
  <c r="K17" i="1" s="1"/>
  <c r="J23" i="1"/>
  <c r="K23" i="1" s="1"/>
  <c r="J13" i="1"/>
  <c r="K13" i="1" s="1"/>
  <c r="J35" i="1"/>
  <c r="K35" i="1" s="1"/>
  <c r="J25" i="1"/>
  <c r="K25" i="1" s="1"/>
  <c r="J16" i="1"/>
  <c r="K16" i="1" s="1"/>
  <c r="J30" i="1"/>
  <c r="K30" i="1" s="1"/>
  <c r="J37" i="1"/>
  <c r="K37" i="1" s="1"/>
  <c r="J28" i="1"/>
  <c r="K28" i="1" s="1"/>
  <c r="J12" i="1"/>
  <c r="K12" i="1" s="1"/>
  <c r="J14" i="1"/>
  <c r="K14" i="1" s="1"/>
  <c r="J8" i="1"/>
  <c r="K8" i="1" s="1"/>
  <c r="J36" i="1"/>
  <c r="K36" i="1" s="1"/>
  <c r="J26" i="1"/>
  <c r="K26" i="1" s="1"/>
  <c r="J9" i="1"/>
  <c r="K9" i="1" s="1"/>
  <c r="J27" i="1"/>
  <c r="K27" i="1" s="1"/>
  <c r="J21" i="1"/>
  <c r="K21" i="1" s="1"/>
  <c r="J31" i="1"/>
  <c r="K31" i="1" s="1"/>
  <c r="J18" i="1"/>
  <c r="K18" i="1" s="1"/>
  <c r="J33" i="1"/>
  <c r="K33" i="1" s="1"/>
  <c r="J24" i="1"/>
  <c r="K24" i="1" s="1"/>
  <c r="J7" i="1"/>
  <c r="K7" i="1" s="1"/>
  <c r="J10" i="1"/>
  <c r="K10" i="1" s="1"/>
  <c r="J15" i="1"/>
  <c r="K15" i="1" s="1"/>
  <c r="J19" i="1"/>
  <c r="K19" i="1" s="1"/>
  <c r="J6" i="1"/>
  <c r="K6" i="1" s="1"/>
  <c r="L16" i="1" l="1"/>
  <c r="N16" i="1"/>
  <c r="L35" i="1"/>
  <c r="N35" i="1"/>
  <c r="L26" i="1"/>
  <c r="N26" i="1"/>
  <c r="L17" i="1"/>
  <c r="N17" i="1"/>
  <c r="L15" i="1"/>
  <c r="N15" i="1"/>
  <c r="L8" i="1"/>
  <c r="N8" i="1"/>
  <c r="L11" i="1"/>
  <c r="N11" i="1"/>
  <c r="L10" i="1"/>
  <c r="N10" i="1"/>
  <c r="L14" i="1"/>
  <c r="N14" i="1"/>
  <c r="L32" i="1"/>
  <c r="N32" i="1"/>
  <c r="L31" i="1"/>
  <c r="N31" i="1"/>
  <c r="L21" i="1"/>
  <c r="N21" i="1"/>
  <c r="L27" i="1"/>
  <c r="N27" i="1"/>
  <c r="L9" i="1"/>
  <c r="N9" i="1"/>
  <c r="L13" i="1"/>
  <c r="N13" i="1"/>
  <c r="L23" i="1"/>
  <c r="N23" i="1"/>
  <c r="L36" i="1"/>
  <c r="N36" i="1"/>
  <c r="L7" i="1"/>
  <c r="N7" i="1"/>
  <c r="L12" i="1"/>
  <c r="N12" i="1"/>
  <c r="L34" i="1"/>
  <c r="N34" i="1"/>
  <c r="L24" i="1"/>
  <c r="N24" i="1"/>
  <c r="L28" i="1"/>
  <c r="N28" i="1"/>
  <c r="L29" i="1"/>
  <c r="N29" i="1"/>
  <c r="L25" i="1"/>
  <c r="N25" i="1"/>
  <c r="L19" i="1"/>
  <c r="N19" i="1"/>
  <c r="L33" i="1"/>
  <c r="N33" i="1"/>
  <c r="L37" i="1"/>
  <c r="N37" i="1"/>
  <c r="L20" i="1"/>
  <c r="N20" i="1"/>
  <c r="L18" i="1"/>
  <c r="N18" i="1"/>
  <c r="L30" i="1"/>
  <c r="N30" i="1"/>
  <c r="L22" i="1"/>
  <c r="N22" i="1"/>
  <c r="L6" i="1"/>
  <c r="N6" i="1"/>
  <c r="T35" i="1" l="1"/>
  <c r="T30" i="1"/>
  <c r="T25" i="1"/>
  <c r="T28" i="1"/>
  <c r="T23" i="1"/>
  <c r="T26" i="1"/>
  <c r="O30" i="1"/>
  <c r="P30" i="1"/>
  <c r="O25" i="1"/>
  <c r="P25" i="1"/>
  <c r="O7" i="1"/>
  <c r="P7" i="1"/>
  <c r="O21" i="1"/>
  <c r="P21" i="1"/>
  <c r="T21" i="1" s="1"/>
  <c r="O8" i="1"/>
  <c r="P8" i="1"/>
  <c r="O18" i="1"/>
  <c r="P18" i="1"/>
  <c r="O29" i="1"/>
  <c r="P29" i="1"/>
  <c r="O36" i="1"/>
  <c r="T36" i="1" s="1"/>
  <c r="P36" i="1"/>
  <c r="O31" i="1"/>
  <c r="P31" i="1"/>
  <c r="O15" i="1"/>
  <c r="P15" i="1"/>
  <c r="O20" i="1"/>
  <c r="P20" i="1"/>
  <c r="O28" i="1"/>
  <c r="P28" i="1"/>
  <c r="O23" i="1"/>
  <c r="P23" i="1"/>
  <c r="O32" i="1"/>
  <c r="P32" i="1"/>
  <c r="T32" i="1" s="1"/>
  <c r="O17" i="1"/>
  <c r="P17" i="1"/>
  <c r="O37" i="1"/>
  <c r="T37" i="1" s="1"/>
  <c r="P37" i="1"/>
  <c r="O24" i="1"/>
  <c r="P24" i="1"/>
  <c r="O13" i="1"/>
  <c r="P13" i="1"/>
  <c r="T13" i="1" s="1"/>
  <c r="O14" i="1"/>
  <c r="P14" i="1"/>
  <c r="O26" i="1"/>
  <c r="P26" i="1"/>
  <c r="O33" i="1"/>
  <c r="T33" i="1" s="1"/>
  <c r="P33" i="1"/>
  <c r="O34" i="1"/>
  <c r="T34" i="1" s="1"/>
  <c r="P34" i="1"/>
  <c r="O9" i="1"/>
  <c r="P9" i="1"/>
  <c r="O10" i="1"/>
  <c r="P10" i="1"/>
  <c r="O35" i="1"/>
  <c r="P35" i="1"/>
  <c r="O22" i="1"/>
  <c r="T22" i="1" s="1"/>
  <c r="P22" i="1"/>
  <c r="O19" i="1"/>
  <c r="T19" i="1" s="1"/>
  <c r="P19" i="1"/>
  <c r="O12" i="1"/>
  <c r="P12" i="1"/>
  <c r="R12" i="1" s="1"/>
  <c r="O27" i="1"/>
  <c r="P27" i="1"/>
  <c r="T27" i="1" s="1"/>
  <c r="O11" i="1"/>
  <c r="P11" i="1"/>
  <c r="T11" i="1" s="1"/>
  <c r="O16" i="1"/>
  <c r="P16" i="1"/>
  <c r="O6" i="1"/>
  <c r="P6" i="1"/>
  <c r="T17" i="1" l="1"/>
  <c r="T20" i="1"/>
  <c r="T31" i="1"/>
  <c r="T16" i="1"/>
  <c r="T29" i="1"/>
  <c r="T24" i="1"/>
  <c r="T15" i="1"/>
  <c r="T18" i="1"/>
  <c r="T9" i="1"/>
  <c r="T8" i="1"/>
  <c r="T12" i="1"/>
  <c r="T7" i="1"/>
  <c r="T6" i="1"/>
  <c r="T14" i="1"/>
  <c r="T10" i="1"/>
  <c r="R31" i="1"/>
  <c r="R18" i="1"/>
  <c r="R27" i="1"/>
  <c r="R9" i="1"/>
  <c r="R26" i="1"/>
  <c r="R14" i="1"/>
  <c r="R29" i="1"/>
  <c r="R21" i="1"/>
  <c r="R34" i="1"/>
  <c r="R15" i="1"/>
  <c r="R13" i="1"/>
  <c r="R32" i="1"/>
  <c r="R25" i="1"/>
  <c r="R8" i="1"/>
  <c r="R11" i="1"/>
  <c r="R22" i="1"/>
  <c r="R16" i="1"/>
  <c r="R20" i="1"/>
  <c r="R28" i="1"/>
  <c r="R24" i="1"/>
  <c r="R17" i="1"/>
  <c r="R7" i="1"/>
  <c r="R23" i="1"/>
  <c r="R10" i="1"/>
  <c r="R33" i="1"/>
  <c r="R36" i="1"/>
  <c r="R19" i="1"/>
  <c r="R35" i="1"/>
  <c r="R30" i="1"/>
  <c r="R37" i="1"/>
  <c r="R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<sst xmlns="http://schemas.openxmlformats.org/spreadsheetml/2006/main" count="22" uniqueCount="21">
  <si>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parameter</t>
    <phoneticPr fontId="1"/>
  </si>
  <si>
    <t>value</t>
    <phoneticPr fontId="1"/>
  </si>
  <si>
    <t>test pattern</t>
    <phoneticPr fontId="1"/>
  </si>
  <si>
    <t>BW_IN_INT</t>
    <phoneticPr fontId="1"/>
  </si>
  <si>
    <t>BW_IN_FRAC</t>
    <phoneticPr fontId="1"/>
  </si>
  <si>
    <t>BW_OUT_EXP</t>
    <phoneticPr fontId="1"/>
  </si>
  <si>
    <t>BW_OUT_FRAC</t>
    <phoneticPr fontId="1"/>
  </si>
  <si>
    <t>input</t>
    <phoneticPr fontId="1"/>
  </si>
  <si>
    <t>#</t>
    <phoneticPr fontId="1"/>
  </si>
  <si>
    <t>int</t>
    <phoneticPr fontId="1"/>
  </si>
  <si>
    <t>frac</t>
    <phoneticPr fontId="1"/>
  </si>
  <si>
    <t>exp</t>
    <phoneticPr fontId="1"/>
  </si>
  <si>
    <t>sgn</t>
    <phoneticPr fontId="1"/>
  </si>
  <si>
    <t>val as integer (unsigned)</t>
    <phoneticPr fontId="1"/>
  </si>
  <si>
    <t>val as integer (signed)</t>
    <phoneticPr fontId="1"/>
  </si>
  <si>
    <t>abs val as integer</t>
    <phoneticPr fontId="1"/>
  </si>
  <si>
    <t>val</t>
    <phoneticPr fontId="1"/>
  </si>
  <si>
    <t>conversion</t>
    <phoneticPr fontId="1"/>
  </si>
  <si>
    <t>output</t>
    <phoneticPr fontId="1"/>
  </si>
  <si>
    <t>as integer</t>
    <phoneticPr fontId="1"/>
  </si>
  <si>
    <t>reconstruction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</si>
</sst>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37"/>
  <sheetViews>
    <sheetView tabSelected="1" zoomScale="115" zoomScaleNormal="115" workbookViewId="0">
      <selection activeCell="T6" sqref="T6"/>
    </sheetView>
  </sheetViews>
  <sheetFormatPr defaultColWidth="3.08203125" defaultRowHeight="18" x14ac:dyDescent="0.55000000000000004"/>
  <cols>
    <col min="1" max="1" width="3.08203125" style="1"/>
    <col min="2" max="2" width="15.58203125" style="1" bestFit="1" customWidth="1"/>
    <col min="3" max="3" width="5.6640625" style="1" bestFit="1" customWidth="1"/>
    <col min="4" max="5" width="3.08203125" style="1"/>
    <col min="6" max="6" width="3.08203125" style="1" customWidth="1"/>
    <col min="7" max="7" width="6.75" style="1" bestFit="1" customWidth="1"/>
    <col min="8" max="8" width="8.9140625" style="1" bestFit="1" customWidth="1"/>
    <col min="9" max="9" width="13.75" style="1" bestFit="1" customWidth="1"/>
    <col min="10" max="10" width="11.4140625" style="1" bestFit="1" customWidth="1"/>
    <col min="11" max="11" width="11.4140625" style="1" customWidth="1"/>
    <col min="12" max="12" width="6.75" style="1" customWidth="1"/>
    <col min="13" max="13" width="3.08203125" style="1" customWidth="1"/>
    <col min="14" max="14" width="4.4140625" style="1" bestFit="1" customWidth="1"/>
    <col min="15" max="15" width="4.58203125" style="1" bestFit="1" customWidth="1"/>
    <col min="16" max="16" width="8.25" style="1" bestFit="1" customWidth="1"/>
    <col min="17" max="17" width="3.08203125" style="1" customWidth="1"/>
    <col min="18" max="18" width="11.4140625" style="1" bestFit="1" customWidth="1"/>
    <col min="19" max="19" width="3.08203125" style="1"/>
    <col min="20" max="20" width="12.25" style="1" bestFit="1" customWidth="1"/>
    <col min="21" max="16384" width="3.08203125" style="1"/>
  </cols>
  <sheetData>
    <row r="2" spans="2:20" x14ac:dyDescent="0.55000000000000004">
      <c r="B2" s="2" t="s">
        <v>0</v>
      </c>
      <c r="C2" s="2" t="s">
        <v>1</v>
      </c>
      <c r="F2" s="1" t="s">
        <v>2</v>
      </c>
    </row>
    <row r="3" spans="2:20" x14ac:dyDescent="0.55000000000000004">
      <c r="B3" s="1" t="s">
        <v>3</v>
      </c>
      <c r="C3" s="1">
        <v>4</v>
      </c>
    </row>
    <row r="4" spans="2:20" x14ac:dyDescent="0.55000000000000004">
      <c r="B4" s="1" t="s">
        <v>4</v>
      </c>
      <c r="C4" s="1">
        <v>12</v>
      </c>
      <c r="F4" s="2" t="s">
        <v>8</v>
      </c>
      <c r="G4" s="2" t="s">
        <v>7</v>
      </c>
      <c r="H4" s="2"/>
      <c r="N4" s="1" t="s">
        <v>17</v>
      </c>
      <c r="R4" s="1" t="s">
        <v>18</v>
      </c>
      <c r="T4" s="1" t="s">
        <v>20</v>
      </c>
    </row>
    <row r="5" spans="2:20" ht="54" x14ac:dyDescent="0.55000000000000004">
      <c r="B5" s="1" t="s">
        <v>5</v>
      </c>
      <c r="C5" s="1">
        <v>8</v>
      </c>
      <c r="G5" s="2" t="s">
        <v>9</v>
      </c>
      <c r="H5" s="2" t="s">
        <v>10</v>
      </c>
      <c r="I5" s="3" t="s">
        <v>13</v>
      </c>
      <c r="J5" s="3" t="s">
        <v>14</v>
      </c>
      <c r="K5" s="3" t="s">
        <v>16</v>
      </c>
      <c r="L5" s="3" t="s">
        <v>15</v>
      </c>
      <c r="M5" s="2"/>
      <c r="N5" s="2" t="s">
        <v>12</v>
      </c>
      <c r="O5" s="2" t="s">
        <v>11</v>
      </c>
      <c r="P5" s="2" t="s">
        <v>10</v>
      </c>
      <c r="Q5" s="2"/>
      <c r="R5" s="3" t="s">
        <v>19</v>
      </c>
      <c r="T5" s="2"/>
    </row>
    <row r="6" spans="2:20" x14ac:dyDescent="0.55000000000000004">
      <c r="B6" s="1" t="s">
        <v>6</v>
      </c>
      <c r="C6" s="1">
        <v>23</v>
      </c>
      <c r="F6" s="1" cm="1">
        <f t="array" ref="F6:F37">_xlfn.SEQUENCE(32,1,0)</f>
        <v>0</v>
      </c>
      <c r="G6" s="1">
        <f ca="1">RANDBETWEEN(0,POWER(2,$C$3)-1)</f>
        <v>0</v>
      </c>
      <c r="H6" s="1">
        <f ca="1">RANDBETWEEN(0,POWER(2,$C$4)-1)</f>
        <v>956</v>
      </c>
      <c r="I6" s="1">
        <f ca="1">G6*POWER(2,$C$4)+H6</f>
        <v>956</v>
      </c>
      <c r="J6" s="1">
        <f ca="1">IF(QUOTIENT(I6,POWER(2,15))=0,I6,-(POWER(2,16)-I6))</f>
        <v>956</v>
      </c>
      <c r="K6" s="1">
        <f ca="1">J6/POWER(2,$C$4)</f>
        <v>0.2333984375</v>
      </c>
      <c r="L6" s="1">
        <f ca="1">ABS(J6)</f>
        <v>956</v>
      </c>
      <c r="N6" s="1">
        <f ca="1">IF(J6&lt;0,1,0)</f>
        <v>0</v>
      </c>
      <c r="O6" s="1">
        <f ca="1">IF(L6=0,0,_xlfn.LET(_xlpm.exp_ofst,POWER(2,$C$5-1)-1,_xlpm.exp_ofst+_xlfn.FLOOR.MATH(LOG(L6,2))-$C$4))</f>
        <v>124</v>
      </c>
      <c r="P6" s="1">
        <f ca="1">IF(L6=0,0,_xlfn.LET(_xlpm.fl_lg2,_xlfn.FLOOR.MATH(LOG(L6,2)),MOD(L6,POWER(2,_xlpm.fl_lg2))*POWER(2,$C$6-_xlpm.fl_lg2)))</f>
        <v>7274496</v>
      </c>
      <c r="R6" s="1">
        <f ca="1">N6*POWER(2,$C$5+$C$6)+O6*POWER(2,$C$6)+P6</f>
        <v>1047461888</v>
      </c>
      <c r="T6" s="1">
        <f ca="1">POWER(-1,N6)*IF(O6=0,0,_xlfn.LET(_xlpm.exp_ofst,POWER(2,$C$5-1)-1,(1+P6/POWER(2,$C$6))*POWER(2,O6-_xlpm.exp_ofst)))</f>
        <v>0.2333984375</v>
      </c>
    </row>
    <row r="7" spans="2:20" x14ac:dyDescent="0.55000000000000004">
      <c r="F7" s="1">
        <v>1</v>
      </c>
      <c r="G7" s="1">
        <f t="shared" ref="G7:G37" ca="1" si="0">RANDBETWEEN(0,POWER(2,$C$3)-1)</f>
        <v>0</v>
      </c>
      <c r="H7" s="1">
        <f t="shared" ref="H7:H37" ca="1" si="1">RANDBETWEEN(0,POWER(2,$C$4)-1)</f>
        <v>234</v>
      </c>
      <c r="I7" s="1">
        <f t="shared" ref="I7:I37" ca="1" si="2">G7*POWER(2,$C$4)+H7</f>
        <v>234</v>
      </c>
      <c r="J7" s="1">
        <f t="shared" ref="J7:J37" ca="1" si="3">IF(QUOTIENT(I7,POWER(2,15))=0,I7,-(POWER(2,16)-I7))</f>
        <v>234</v>
      </c>
      <c r="K7" s="1">
        <f t="shared" ref="K7:K37" ca="1" si="4">J7/POWER(2,$C$4)</f>
        <v>5.712890625E-2</v>
      </c>
      <c r="L7" s="1">
        <f t="shared" ref="L7:L37" ca="1" si="5">ABS(J7)</f>
        <v>234</v>
      </c>
      <c r="N7" s="1">
        <f t="shared" ref="N7:N37" ca="1" si="6">IF(J7&lt;0,1,0)</f>
        <v>0</v>
      </c>
      <c r="O7" s="1">
        <f t="shared" ref="O7:O37" ca="1" si="7">IF(L7=0,0,_xlfn.LET(_xlpm.exp_ofst,POWER(2,$C$5-1)-1,_xlpm.exp_ofst+_xlfn.FLOOR.MATH(LOG(L7,2))-$C$4))</f>
        <v>122</v>
      </c>
      <c r="P7" s="1">
        <f t="shared" ref="P7:P37" ca="1" si="8">IF(L7=0,0,_xlfn.LET(_xlpm.fl_lg2,_xlfn.FLOOR.MATH(LOG(L7,2)),MOD(L7,POWER(2,_xlpm.fl_lg2))*POWER(2,$C$6-_xlpm.fl_lg2)))</f>
        <v>6946816</v>
      </c>
      <c r="R7" s="1">
        <f t="shared" ref="R7:R37" ca="1" si="9">N7*POWER(2,$C$5+$C$6)+O7*POWER(2,$C$6)+P7</f>
        <v>1030356992</v>
      </c>
      <c r="T7" s="1">
        <f t="shared" ref="T7:T37" ca="1" si="10">POWER(-1,N7)*IF(O7=0,0,_xlfn.LET(_xlpm.exp_ofst,POWER(2,$C$5-1)-1,(1+P7/POWER(2,$C$6))*POWER(2,O7-_xlpm.exp_ofst)))</f>
        <v>5.712890625E-2</v>
      </c>
    </row>
    <row r="8" spans="2:20" x14ac:dyDescent="0.55000000000000004">
      <c r="F8" s="1">
        <v>2</v>
      </c>
      <c r="G8" s="1">
        <f t="shared" ca="1" si="0"/>
        <v>3</v>
      </c>
      <c r="H8" s="1">
        <f t="shared" ca="1" si="1"/>
        <v>2581</v>
      </c>
      <c r="I8" s="1">
        <f t="shared" ca="1" si="2"/>
        <v>14869</v>
      </c>
      <c r="J8" s="1">
        <f t="shared" ca="1" si="3"/>
        <v>14869</v>
      </c>
      <c r="K8" s="1">
        <f t="shared" ca="1" si="4"/>
        <v>3.630126953125</v>
      </c>
      <c r="L8" s="1">
        <f t="shared" ca="1" si="5"/>
        <v>14869</v>
      </c>
      <c r="N8" s="1">
        <f t="shared" ca="1" si="6"/>
        <v>0</v>
      </c>
      <c r="O8" s="1">
        <f t="shared" ca="1" si="7"/>
        <v>128</v>
      </c>
      <c r="P8" s="1">
        <f t="shared" ca="1" si="8"/>
        <v>6837248</v>
      </c>
      <c r="R8" s="1">
        <f t="shared" ca="1" si="9"/>
        <v>1080579072</v>
      </c>
      <c r="T8" s="1">
        <f t="shared" ca="1" si="10"/>
        <v>3.630126953125</v>
      </c>
    </row>
    <row r="9" spans="2:20" x14ac:dyDescent="0.55000000000000004">
      <c r="F9" s="1">
        <v>3</v>
      </c>
      <c r="G9" s="1">
        <f t="shared" ca="1" si="0"/>
        <v>11</v>
      </c>
      <c r="H9" s="1">
        <f t="shared" ca="1" si="1"/>
        <v>2561</v>
      </c>
      <c r="I9" s="1">
        <f t="shared" ca="1" si="2"/>
        <v>47617</v>
      </c>
      <c r="J9" s="1">
        <f t="shared" ca="1" si="3"/>
        <v>-17919</v>
      </c>
      <c r="K9" s="1">
        <f t="shared" ca="1" si="4"/>
        <v>-4.374755859375</v>
      </c>
      <c r="L9" s="1">
        <f t="shared" ca="1" si="5"/>
        <v>17919</v>
      </c>
      <c r="N9" s="1">
        <f t="shared" ca="1" si="6"/>
        <v>1</v>
      </c>
      <c r="O9" s="1">
        <f t="shared" ca="1" si="7"/>
        <v>129</v>
      </c>
      <c r="P9" s="1">
        <f t="shared" ca="1" si="8"/>
        <v>785920</v>
      </c>
      <c r="R9" s="1">
        <f t="shared" ca="1" si="9"/>
        <v>3230400000</v>
      </c>
      <c r="T9" s="1">
        <f t="shared" ca="1" si="10"/>
        <v>-4.374755859375</v>
      </c>
    </row>
    <row r="10" spans="2:20" x14ac:dyDescent="0.55000000000000004">
      <c r="F10" s="1">
        <v>4</v>
      </c>
      <c r="G10" s="1">
        <f t="shared" ca="1" si="0"/>
        <v>3</v>
      </c>
      <c r="H10" s="1">
        <f t="shared" ca="1" si="1"/>
        <v>3057</v>
      </c>
      <c r="I10" s="1">
        <f t="shared" ca="1" si="2"/>
        <v>15345</v>
      </c>
      <c r="J10" s="1">
        <f t="shared" ca="1" si="3"/>
        <v>15345</v>
      </c>
      <c r="K10" s="1">
        <f t="shared" ca="1" si="4"/>
        <v>3.746337890625</v>
      </c>
      <c r="L10" s="1">
        <f t="shared" ca="1" si="5"/>
        <v>15345</v>
      </c>
      <c r="N10" s="1">
        <f t="shared" ca="1" si="6"/>
        <v>0</v>
      </c>
      <c r="O10" s="1">
        <f t="shared" ca="1" si="7"/>
        <v>128</v>
      </c>
      <c r="P10" s="1">
        <f t="shared" ca="1" si="8"/>
        <v>7324672</v>
      </c>
      <c r="R10" s="1">
        <f t="shared" ca="1" si="9"/>
        <v>1081066496</v>
      </c>
      <c r="T10" s="1">
        <f t="shared" ca="1" si="10"/>
        <v>3.746337890625</v>
      </c>
    </row>
    <row r="11" spans="2:20" x14ac:dyDescent="0.55000000000000004">
      <c r="F11" s="1">
        <v>5</v>
      </c>
      <c r="G11" s="1">
        <f t="shared" ca="1" si="0"/>
        <v>1</v>
      </c>
      <c r="H11" s="1">
        <f t="shared" ca="1" si="1"/>
        <v>905</v>
      </c>
      <c r="I11" s="1">
        <f t="shared" ca="1" si="2"/>
        <v>5001</v>
      </c>
      <c r="J11" s="1">
        <f t="shared" ca="1" si="3"/>
        <v>5001</v>
      </c>
      <c r="K11" s="1">
        <f t="shared" ca="1" si="4"/>
        <v>1.220947265625</v>
      </c>
      <c r="L11" s="1">
        <f t="shared" ca="1" si="5"/>
        <v>5001</v>
      </c>
      <c r="N11" s="1">
        <f t="shared" ca="1" si="6"/>
        <v>0</v>
      </c>
      <c r="O11" s="1">
        <f t="shared" ca="1" si="7"/>
        <v>127</v>
      </c>
      <c r="P11" s="1">
        <f t="shared" ca="1" si="8"/>
        <v>1853440</v>
      </c>
      <c r="R11" s="1">
        <f t="shared" ca="1" si="9"/>
        <v>1067206656</v>
      </c>
      <c r="T11" s="1">
        <f t="shared" ca="1" si="10"/>
        <v>1.220947265625</v>
      </c>
    </row>
    <row r="12" spans="2:20" x14ac:dyDescent="0.55000000000000004">
      <c r="F12" s="1">
        <v>6</v>
      </c>
      <c r="G12" s="1">
        <f t="shared" ca="1" si="0"/>
        <v>7</v>
      </c>
      <c r="H12" s="1">
        <f t="shared" ca="1" si="1"/>
        <v>770</v>
      </c>
      <c r="I12" s="1">
        <f t="shared" ca="1" si="2"/>
        <v>29442</v>
      </c>
      <c r="J12" s="1">
        <f t="shared" ca="1" si="3"/>
        <v>29442</v>
      </c>
      <c r="K12" s="1">
        <f t="shared" ca="1" si="4"/>
        <v>7.18798828125</v>
      </c>
      <c r="L12" s="1">
        <f t="shared" ca="1" si="5"/>
        <v>29442</v>
      </c>
      <c r="N12" s="1">
        <f t="shared" ca="1" si="6"/>
        <v>0</v>
      </c>
      <c r="O12" s="1">
        <f t="shared" ca="1" si="7"/>
        <v>129</v>
      </c>
      <c r="P12" s="1">
        <f t="shared" ca="1" si="8"/>
        <v>6685696</v>
      </c>
      <c r="R12" s="1">
        <f t="shared" ca="1" si="9"/>
        <v>1088816128</v>
      </c>
      <c r="T12" s="1">
        <f t="shared" ca="1" si="10"/>
        <v>7.18798828125</v>
      </c>
    </row>
    <row r="13" spans="2:20" x14ac:dyDescent="0.55000000000000004">
      <c r="F13" s="1">
        <v>7</v>
      </c>
      <c r="G13" s="1">
        <f t="shared" ca="1" si="0"/>
        <v>12</v>
      </c>
      <c r="H13" s="1">
        <f t="shared" ca="1" si="1"/>
        <v>2782</v>
      </c>
      <c r="I13" s="1">
        <f t="shared" ca="1" si="2"/>
        <v>51934</v>
      </c>
      <c r="J13" s="1">
        <f t="shared" ca="1" si="3"/>
        <v>-13602</v>
      </c>
      <c r="K13" s="1">
        <f t="shared" ca="1" si="4"/>
        <v>-3.32080078125</v>
      </c>
      <c r="L13" s="1">
        <f t="shared" ca="1" si="5"/>
        <v>13602</v>
      </c>
      <c r="N13" s="1">
        <f t="shared" ca="1" si="6"/>
        <v>1</v>
      </c>
      <c r="O13" s="1">
        <f t="shared" ca="1" si="7"/>
        <v>128</v>
      </c>
      <c r="P13" s="1">
        <f t="shared" ca="1" si="8"/>
        <v>5539840</v>
      </c>
      <c r="R13" s="1">
        <f t="shared" ca="1" si="9"/>
        <v>3226765312</v>
      </c>
      <c r="T13" s="1">
        <f t="shared" ca="1" si="10"/>
        <v>-3.32080078125</v>
      </c>
    </row>
    <row r="14" spans="2:20" x14ac:dyDescent="0.55000000000000004">
      <c r="F14" s="1">
        <v>8</v>
      </c>
      <c r="G14" s="1">
        <f t="shared" ca="1" si="0"/>
        <v>10</v>
      </c>
      <c r="H14" s="1">
        <f t="shared" ca="1" si="1"/>
        <v>1278</v>
      </c>
      <c r="I14" s="1">
        <f t="shared" ca="1" si="2"/>
        <v>42238</v>
      </c>
      <c r="J14" s="1">
        <f t="shared" ca="1" si="3"/>
        <v>-23298</v>
      </c>
      <c r="K14" s="1">
        <f t="shared" ca="1" si="4"/>
        <v>-5.68798828125</v>
      </c>
      <c r="L14" s="1">
        <f t="shared" ca="1" si="5"/>
        <v>23298</v>
      </c>
      <c r="N14" s="1">
        <f t="shared" ca="1" si="6"/>
        <v>1</v>
      </c>
      <c r="O14" s="1">
        <f t="shared" ca="1" si="7"/>
        <v>129</v>
      </c>
      <c r="P14" s="1">
        <f t="shared" ca="1" si="8"/>
        <v>3539968</v>
      </c>
      <c r="R14" s="1">
        <f t="shared" ca="1" si="9"/>
        <v>3233154048</v>
      </c>
      <c r="T14" s="1">
        <f t="shared" ca="1" si="10"/>
        <v>-5.68798828125</v>
      </c>
    </row>
    <row r="15" spans="2:20" x14ac:dyDescent="0.55000000000000004">
      <c r="F15" s="1">
        <v>9</v>
      </c>
      <c r="G15" s="1">
        <f t="shared" ca="1" si="0"/>
        <v>8</v>
      </c>
      <c r="H15" s="1">
        <f t="shared" ca="1" si="1"/>
        <v>1201</v>
      </c>
      <c r="I15" s="1">
        <f t="shared" ca="1" si="2"/>
        <v>33969</v>
      </c>
      <c r="J15" s="1">
        <f t="shared" ca="1" si="3"/>
        <v>-31567</v>
      </c>
      <c r="K15" s="1">
        <f t="shared" ca="1" si="4"/>
        <v>-7.706787109375</v>
      </c>
      <c r="L15" s="1">
        <f t="shared" ca="1" si="5"/>
        <v>31567</v>
      </c>
      <c r="N15" s="1">
        <f t="shared" ca="1" si="6"/>
        <v>1</v>
      </c>
      <c r="O15" s="1">
        <f t="shared" ca="1" si="7"/>
        <v>129</v>
      </c>
      <c r="P15" s="1">
        <f t="shared" ca="1" si="8"/>
        <v>7773696</v>
      </c>
      <c r="R15" s="1">
        <f t="shared" ca="1" si="9"/>
        <v>3237387776</v>
      </c>
      <c r="T15" s="1">
        <f t="shared" ca="1" si="10"/>
        <v>-7.706787109375</v>
      </c>
    </row>
    <row r="16" spans="2:20" x14ac:dyDescent="0.55000000000000004">
      <c r="F16" s="1">
        <v>10</v>
      </c>
      <c r="G16" s="1">
        <f t="shared" ca="1" si="0"/>
        <v>10</v>
      </c>
      <c r="H16" s="1">
        <f t="shared" ca="1" si="1"/>
        <v>3533</v>
      </c>
      <c r="I16" s="1">
        <f t="shared" ca="1" si="2"/>
        <v>44493</v>
      </c>
      <c r="J16" s="1">
        <f t="shared" ca="1" si="3"/>
        <v>-21043</v>
      </c>
      <c r="K16" s="1">
        <f t="shared" ca="1" si="4"/>
        <v>-5.137451171875</v>
      </c>
      <c r="L16" s="1">
        <f t="shared" ca="1" si="5"/>
        <v>21043</v>
      </c>
      <c r="N16" s="1">
        <f t="shared" ca="1" si="6"/>
        <v>1</v>
      </c>
      <c r="O16" s="1">
        <f t="shared" ca="1" si="7"/>
        <v>129</v>
      </c>
      <c r="P16" s="1">
        <f t="shared" ca="1" si="8"/>
        <v>2385408</v>
      </c>
      <c r="R16" s="1">
        <f t="shared" ca="1" si="9"/>
        <v>3231999488</v>
      </c>
      <c r="T16" s="1">
        <f t="shared" ca="1" si="10"/>
        <v>-5.137451171875</v>
      </c>
    </row>
    <row r="17" spans="6:20" x14ac:dyDescent="0.55000000000000004">
      <c r="F17" s="1">
        <v>11</v>
      </c>
      <c r="G17" s="1">
        <f t="shared" ca="1" si="0"/>
        <v>14</v>
      </c>
      <c r="H17" s="1">
        <f t="shared" ca="1" si="1"/>
        <v>219</v>
      </c>
      <c r="I17" s="1">
        <f t="shared" ca="1" si="2"/>
        <v>57563</v>
      </c>
      <c r="J17" s="1">
        <f t="shared" ca="1" si="3"/>
        <v>-7973</v>
      </c>
      <c r="K17" s="1">
        <f t="shared" ca="1" si="4"/>
        <v>-1.946533203125</v>
      </c>
      <c r="L17" s="1">
        <f t="shared" ca="1" si="5"/>
        <v>7973</v>
      </c>
      <c r="N17" s="1">
        <f t="shared" ca="1" si="6"/>
        <v>1</v>
      </c>
      <c r="O17" s="1">
        <f t="shared" ca="1" si="7"/>
        <v>127</v>
      </c>
      <c r="P17" s="1">
        <f t="shared" ca="1" si="8"/>
        <v>7940096</v>
      </c>
      <c r="R17" s="1">
        <f t="shared" ca="1" si="9"/>
        <v>3220776960</v>
      </c>
      <c r="T17" s="1">
        <f t="shared" ca="1" si="10"/>
        <v>-1.946533203125</v>
      </c>
    </row>
    <row r="18" spans="6:20" x14ac:dyDescent="0.55000000000000004">
      <c r="F18" s="1">
        <v>12</v>
      </c>
      <c r="G18" s="1">
        <f t="shared" ca="1" si="0"/>
        <v>14</v>
      </c>
      <c r="H18" s="1">
        <f t="shared" ca="1" si="1"/>
        <v>612</v>
      </c>
      <c r="I18" s="1">
        <f t="shared" ca="1" si="2"/>
        <v>57956</v>
      </c>
      <c r="J18" s="1">
        <f t="shared" ca="1" si="3"/>
        <v>-7580</v>
      </c>
      <c r="K18" s="1">
        <f t="shared" ca="1" si="4"/>
        <v>-1.8505859375</v>
      </c>
      <c r="L18" s="1">
        <f t="shared" ca="1" si="5"/>
        <v>7580</v>
      </c>
      <c r="N18" s="1">
        <f t="shared" ca="1" si="6"/>
        <v>1</v>
      </c>
      <c r="O18" s="1">
        <f t="shared" ca="1" si="7"/>
        <v>127</v>
      </c>
      <c r="P18" s="1">
        <f t="shared" ca="1" si="8"/>
        <v>7135232</v>
      </c>
      <c r="R18" s="1">
        <f t="shared" ca="1" si="9"/>
        <v>3219972096</v>
      </c>
      <c r="T18" s="1">
        <f t="shared" ca="1" si="10"/>
        <v>-1.8505859375</v>
      </c>
    </row>
    <row r="19" spans="6:20" x14ac:dyDescent="0.55000000000000004">
      <c r="F19" s="1">
        <v>13</v>
      </c>
      <c r="G19" s="1">
        <f t="shared" ca="1" si="0"/>
        <v>12</v>
      </c>
      <c r="H19" s="1">
        <f t="shared" ca="1" si="1"/>
        <v>1129</v>
      </c>
      <c r="I19" s="1">
        <f t="shared" ca="1" si="2"/>
        <v>50281</v>
      </c>
      <c r="J19" s="1">
        <f t="shared" ca="1" si="3"/>
        <v>-15255</v>
      </c>
      <c r="K19" s="1">
        <f t="shared" ca="1" si="4"/>
        <v>-3.724365234375</v>
      </c>
      <c r="L19" s="1">
        <f t="shared" ca="1" si="5"/>
        <v>15255</v>
      </c>
      <c r="N19" s="1">
        <f t="shared" ca="1" si="6"/>
        <v>1</v>
      </c>
      <c r="O19" s="1">
        <f t="shared" ca="1" si="7"/>
        <v>128</v>
      </c>
      <c r="P19" s="1">
        <f t="shared" ca="1" si="8"/>
        <v>7232512</v>
      </c>
      <c r="R19" s="1">
        <f t="shared" ca="1" si="9"/>
        <v>3228457984</v>
      </c>
      <c r="T19" s="1">
        <f t="shared" ca="1" si="10"/>
        <v>-3.724365234375</v>
      </c>
    </row>
    <row r="20" spans="6:20" x14ac:dyDescent="0.55000000000000004">
      <c r="F20" s="1">
        <v>14</v>
      </c>
      <c r="G20" s="1">
        <f t="shared" ca="1" si="0"/>
        <v>4</v>
      </c>
      <c r="H20" s="1">
        <f t="shared" ca="1" si="1"/>
        <v>3561</v>
      </c>
      <c r="I20" s="1">
        <f t="shared" ca="1" si="2"/>
        <v>19945</v>
      </c>
      <c r="J20" s="1">
        <f t="shared" ca="1" si="3"/>
        <v>19945</v>
      </c>
      <c r="K20" s="1">
        <f t="shared" ca="1" si="4"/>
        <v>4.869384765625</v>
      </c>
      <c r="L20" s="1">
        <f t="shared" ca="1" si="5"/>
        <v>19945</v>
      </c>
      <c r="N20" s="1">
        <f t="shared" ca="1" si="6"/>
        <v>0</v>
      </c>
      <c r="O20" s="1">
        <f t="shared" ca="1" si="7"/>
        <v>129</v>
      </c>
      <c r="P20" s="1">
        <f t="shared" ca="1" si="8"/>
        <v>1823232</v>
      </c>
      <c r="R20" s="1">
        <f t="shared" ca="1" si="9"/>
        <v>1083953664</v>
      </c>
      <c r="T20" s="1">
        <f t="shared" ca="1" si="10"/>
        <v>4.869384765625</v>
      </c>
    </row>
    <row r="21" spans="6:20" x14ac:dyDescent="0.55000000000000004">
      <c r="F21" s="1">
        <v>15</v>
      </c>
      <c r="G21" s="1">
        <f t="shared" ca="1" si="0"/>
        <v>4</v>
      </c>
      <c r="H21" s="1">
        <f t="shared" ca="1" si="1"/>
        <v>1443</v>
      </c>
      <c r="I21" s="1">
        <f t="shared" ca="1" si="2"/>
        <v>17827</v>
      </c>
      <c r="J21" s="1">
        <f t="shared" ca="1" si="3"/>
        <v>17827</v>
      </c>
      <c r="K21" s="1">
        <f t="shared" ca="1" si="4"/>
        <v>4.352294921875</v>
      </c>
      <c r="L21" s="1">
        <f t="shared" ca="1" si="5"/>
        <v>17827</v>
      </c>
      <c r="N21" s="1">
        <f t="shared" ca="1" si="6"/>
        <v>0</v>
      </c>
      <c r="O21" s="1">
        <f t="shared" ca="1" si="7"/>
        <v>129</v>
      </c>
      <c r="P21" s="1">
        <f t="shared" ca="1" si="8"/>
        <v>738816</v>
      </c>
      <c r="R21" s="1">
        <f t="shared" ca="1" si="9"/>
        <v>1082869248</v>
      </c>
      <c r="T21" s="1">
        <f t="shared" ca="1" si="10"/>
        <v>4.352294921875</v>
      </c>
    </row>
    <row r="22" spans="6:20" x14ac:dyDescent="0.55000000000000004">
      <c r="F22" s="1">
        <v>16</v>
      </c>
      <c r="G22" s="1">
        <f t="shared" ca="1" si="0"/>
        <v>4</v>
      </c>
      <c r="H22" s="1">
        <f t="shared" ca="1" si="1"/>
        <v>1397</v>
      </c>
      <c r="I22" s="1">
        <f t="shared" ca="1" si="2"/>
        <v>17781</v>
      </c>
      <c r="J22" s="1">
        <f t="shared" ca="1" si="3"/>
        <v>17781</v>
      </c>
      <c r="K22" s="1">
        <f t="shared" ca="1" si="4"/>
        <v>4.341064453125</v>
      </c>
      <c r="L22" s="1">
        <f t="shared" ca="1" si="5"/>
        <v>17781</v>
      </c>
      <c r="N22" s="1">
        <f t="shared" ca="1" si="6"/>
        <v>0</v>
      </c>
      <c r="O22" s="1">
        <f t="shared" ca="1" si="7"/>
        <v>129</v>
      </c>
      <c r="P22" s="1">
        <f t="shared" ca="1" si="8"/>
        <v>715264</v>
      </c>
      <c r="R22" s="1">
        <f t="shared" ca="1" si="9"/>
        <v>1082845696</v>
      </c>
      <c r="T22" s="1">
        <f t="shared" ca="1" si="10"/>
        <v>4.341064453125</v>
      </c>
    </row>
    <row r="23" spans="6:20" x14ac:dyDescent="0.55000000000000004">
      <c r="F23" s="1">
        <v>17</v>
      </c>
      <c r="G23" s="1">
        <f t="shared" ca="1" si="0"/>
        <v>5</v>
      </c>
      <c r="H23" s="1">
        <f t="shared" ca="1" si="1"/>
        <v>1123</v>
      </c>
      <c r="I23" s="1">
        <f t="shared" ca="1" si="2"/>
        <v>21603</v>
      </c>
      <c r="J23" s="1">
        <f t="shared" ca="1" si="3"/>
        <v>21603</v>
      </c>
      <c r="K23" s="1">
        <f t="shared" ca="1" si="4"/>
        <v>5.274169921875</v>
      </c>
      <c r="L23" s="1">
        <f t="shared" ca="1" si="5"/>
        <v>21603</v>
      </c>
      <c r="N23" s="1">
        <f t="shared" ca="1" si="6"/>
        <v>0</v>
      </c>
      <c r="O23" s="1">
        <f t="shared" ca="1" si="7"/>
        <v>129</v>
      </c>
      <c r="P23" s="1">
        <f t="shared" ca="1" si="8"/>
        <v>2672128</v>
      </c>
      <c r="R23" s="1">
        <f t="shared" ca="1" si="9"/>
        <v>1084802560</v>
      </c>
      <c r="T23" s="1">
        <f t="shared" ca="1" si="10"/>
        <v>5.274169921875</v>
      </c>
    </row>
    <row r="24" spans="6:20" x14ac:dyDescent="0.55000000000000004">
      <c r="F24" s="1">
        <v>18</v>
      </c>
      <c r="G24" s="1">
        <f t="shared" ca="1" si="0"/>
        <v>12</v>
      </c>
      <c r="H24" s="1">
        <f t="shared" ca="1" si="1"/>
        <v>767</v>
      </c>
      <c r="I24" s="1">
        <f t="shared" ca="1" si="2"/>
        <v>49919</v>
      </c>
      <c r="J24" s="1">
        <f t="shared" ca="1" si="3"/>
        <v>-15617</v>
      </c>
      <c r="K24" s="1">
        <f t="shared" ca="1" si="4"/>
        <v>-3.812744140625</v>
      </c>
      <c r="L24" s="1">
        <f t="shared" ca="1" si="5"/>
        <v>15617</v>
      </c>
      <c r="N24" s="1">
        <f t="shared" ca="1" si="6"/>
        <v>1</v>
      </c>
      <c r="O24" s="1">
        <f t="shared" ca="1" si="7"/>
        <v>128</v>
      </c>
      <c r="P24" s="1">
        <f t="shared" ca="1" si="8"/>
        <v>7603200</v>
      </c>
      <c r="R24" s="1">
        <f t="shared" ca="1" si="9"/>
        <v>3228828672</v>
      </c>
      <c r="T24" s="1">
        <f t="shared" ca="1" si="10"/>
        <v>-3.812744140625</v>
      </c>
    </row>
    <row r="25" spans="6:20" x14ac:dyDescent="0.55000000000000004">
      <c r="F25" s="1">
        <v>19</v>
      </c>
      <c r="G25" s="1">
        <f t="shared" ca="1" si="0"/>
        <v>1</v>
      </c>
      <c r="H25" s="1">
        <f t="shared" ca="1" si="1"/>
        <v>3682</v>
      </c>
      <c r="I25" s="1">
        <f t="shared" ca="1" si="2"/>
        <v>7778</v>
      </c>
      <c r="J25" s="1">
        <f t="shared" ca="1" si="3"/>
        <v>7778</v>
      </c>
      <c r="K25" s="1">
        <f t="shared" ca="1" si="4"/>
        <v>1.89892578125</v>
      </c>
      <c r="L25" s="1">
        <f t="shared" ca="1" si="5"/>
        <v>7778</v>
      </c>
      <c r="N25" s="1">
        <f t="shared" ca="1" si="6"/>
        <v>0</v>
      </c>
      <c r="O25" s="1">
        <f t="shared" ca="1" si="7"/>
        <v>127</v>
      </c>
      <c r="P25" s="1">
        <f t="shared" ca="1" si="8"/>
        <v>7540736</v>
      </c>
      <c r="R25" s="1">
        <f t="shared" ca="1" si="9"/>
        <v>1072893952</v>
      </c>
      <c r="T25" s="1">
        <f t="shared" ca="1" si="10"/>
        <v>1.89892578125</v>
      </c>
    </row>
    <row r="26" spans="6:20" x14ac:dyDescent="0.55000000000000004">
      <c r="F26" s="1">
        <v>20</v>
      </c>
      <c r="G26" s="1">
        <f t="shared" ca="1" si="0"/>
        <v>9</v>
      </c>
      <c r="H26" s="1">
        <f t="shared" ca="1" si="1"/>
        <v>1512</v>
      </c>
      <c r="I26" s="1">
        <f t="shared" ca="1" si="2"/>
        <v>38376</v>
      </c>
      <c r="J26" s="1">
        <f t="shared" ca="1" si="3"/>
        <v>-27160</v>
      </c>
      <c r="K26" s="1">
        <f t="shared" ca="1" si="4"/>
        <v>-6.630859375</v>
      </c>
      <c r="L26" s="1">
        <f t="shared" ca="1" si="5"/>
        <v>27160</v>
      </c>
      <c r="N26" s="1">
        <f t="shared" ca="1" si="6"/>
        <v>1</v>
      </c>
      <c r="O26" s="1">
        <f t="shared" ca="1" si="7"/>
        <v>129</v>
      </c>
      <c r="P26" s="1">
        <f t="shared" ca="1" si="8"/>
        <v>5517312</v>
      </c>
      <c r="R26" s="1">
        <f t="shared" ca="1" si="9"/>
        <v>3235131392</v>
      </c>
      <c r="T26" s="1">
        <f t="shared" ca="1" si="10"/>
        <v>-6.630859375</v>
      </c>
    </row>
    <row r="27" spans="6:20" x14ac:dyDescent="0.55000000000000004">
      <c r="F27" s="1">
        <v>21</v>
      </c>
      <c r="G27" s="1">
        <f t="shared" ca="1" si="0"/>
        <v>4</v>
      </c>
      <c r="H27" s="1">
        <f t="shared" ca="1" si="1"/>
        <v>2212</v>
      </c>
      <c r="I27" s="1">
        <f t="shared" ca="1" si="2"/>
        <v>18596</v>
      </c>
      <c r="J27" s="1">
        <f t="shared" ca="1" si="3"/>
        <v>18596</v>
      </c>
      <c r="K27" s="1">
        <f t="shared" ca="1" si="4"/>
        <v>4.5400390625</v>
      </c>
      <c r="L27" s="1">
        <f t="shared" ca="1" si="5"/>
        <v>18596</v>
      </c>
      <c r="N27" s="1">
        <f t="shared" ca="1" si="6"/>
        <v>0</v>
      </c>
      <c r="O27" s="1">
        <f t="shared" ca="1" si="7"/>
        <v>129</v>
      </c>
      <c r="P27" s="1">
        <f t="shared" ca="1" si="8"/>
        <v>1132544</v>
      </c>
      <c r="R27" s="1">
        <f t="shared" ca="1" si="9"/>
        <v>1083262976</v>
      </c>
      <c r="T27" s="1">
        <f t="shared" ca="1" si="10"/>
        <v>4.5400390625</v>
      </c>
    </row>
    <row r="28" spans="6:20" x14ac:dyDescent="0.55000000000000004">
      <c r="F28" s="1">
        <v>22</v>
      </c>
      <c r="G28" s="1">
        <f t="shared" ca="1" si="0"/>
        <v>11</v>
      </c>
      <c r="H28" s="1">
        <f t="shared" ca="1" si="1"/>
        <v>1606</v>
      </c>
      <c r="I28" s="1">
        <f t="shared" ca="1" si="2"/>
        <v>46662</v>
      </c>
      <c r="J28" s="1">
        <f t="shared" ca="1" si="3"/>
        <v>-18874</v>
      </c>
      <c r="K28" s="1">
        <f t="shared" ca="1" si="4"/>
        <v>-4.60791015625</v>
      </c>
      <c r="L28" s="1">
        <f t="shared" ca="1" si="5"/>
        <v>18874</v>
      </c>
      <c r="N28" s="1">
        <f t="shared" ca="1" si="6"/>
        <v>1</v>
      </c>
      <c r="O28" s="1">
        <f t="shared" ca="1" si="7"/>
        <v>129</v>
      </c>
      <c r="P28" s="1">
        <f t="shared" ca="1" si="8"/>
        <v>1274880</v>
      </c>
      <c r="R28" s="1">
        <f t="shared" ca="1" si="9"/>
        <v>3230888960</v>
      </c>
      <c r="T28" s="1">
        <f t="shared" ca="1" si="10"/>
        <v>-4.60791015625</v>
      </c>
    </row>
    <row r="29" spans="6:20" x14ac:dyDescent="0.55000000000000004">
      <c r="F29" s="1">
        <v>23</v>
      </c>
      <c r="G29" s="1">
        <f t="shared" ca="1" si="0"/>
        <v>7</v>
      </c>
      <c r="H29" s="1">
        <f t="shared" ca="1" si="1"/>
        <v>3838</v>
      </c>
      <c r="I29" s="1">
        <f t="shared" ca="1" si="2"/>
        <v>32510</v>
      </c>
      <c r="J29" s="1">
        <f t="shared" ca="1" si="3"/>
        <v>32510</v>
      </c>
      <c r="K29" s="1">
        <f t="shared" ca="1" si="4"/>
        <v>7.93701171875</v>
      </c>
      <c r="L29" s="1">
        <f t="shared" ca="1" si="5"/>
        <v>32510</v>
      </c>
      <c r="N29" s="1">
        <f t="shared" ca="1" si="6"/>
        <v>0</v>
      </c>
      <c r="O29" s="1">
        <f t="shared" ca="1" si="7"/>
        <v>129</v>
      </c>
      <c r="P29" s="1">
        <f t="shared" ca="1" si="8"/>
        <v>8256512</v>
      </c>
      <c r="R29" s="1">
        <f t="shared" ca="1" si="9"/>
        <v>1090386944</v>
      </c>
      <c r="T29" s="1">
        <f t="shared" ca="1" si="10"/>
        <v>7.93701171875</v>
      </c>
    </row>
    <row r="30" spans="6:20" x14ac:dyDescent="0.55000000000000004">
      <c r="F30" s="1">
        <v>24</v>
      </c>
      <c r="G30" s="1">
        <f t="shared" ca="1" si="0"/>
        <v>7</v>
      </c>
      <c r="H30" s="1">
        <f t="shared" ca="1" si="1"/>
        <v>2564</v>
      </c>
      <c r="I30" s="1">
        <f t="shared" ca="1" si="2"/>
        <v>31236</v>
      </c>
      <c r="J30" s="1">
        <f t="shared" ca="1" si="3"/>
        <v>31236</v>
      </c>
      <c r="K30" s="1">
        <f t="shared" ca="1" si="4"/>
        <v>7.6259765625</v>
      </c>
      <c r="L30" s="1">
        <f t="shared" ca="1" si="5"/>
        <v>31236</v>
      </c>
      <c r="N30" s="1">
        <f t="shared" ca="1" si="6"/>
        <v>0</v>
      </c>
      <c r="O30" s="1">
        <f t="shared" ca="1" si="7"/>
        <v>129</v>
      </c>
      <c r="P30" s="1">
        <f t="shared" ca="1" si="8"/>
        <v>7604224</v>
      </c>
      <c r="R30" s="1">
        <f t="shared" ca="1" si="9"/>
        <v>1089734656</v>
      </c>
      <c r="T30" s="1">
        <f t="shared" ca="1" si="10"/>
        <v>7.6259765625</v>
      </c>
    </row>
    <row r="31" spans="6:20" x14ac:dyDescent="0.55000000000000004">
      <c r="F31" s="1">
        <v>25</v>
      </c>
      <c r="G31" s="1">
        <f t="shared" ca="1" si="0"/>
        <v>14</v>
      </c>
      <c r="H31" s="1">
        <f t="shared" ca="1" si="1"/>
        <v>2303</v>
      </c>
      <c r="I31" s="1">
        <f t="shared" ca="1" si="2"/>
        <v>59647</v>
      </c>
      <c r="J31" s="1">
        <f t="shared" ca="1" si="3"/>
        <v>-5889</v>
      </c>
      <c r="K31" s="1">
        <f t="shared" ca="1" si="4"/>
        <v>-1.437744140625</v>
      </c>
      <c r="L31" s="1">
        <f t="shared" ca="1" si="5"/>
        <v>5889</v>
      </c>
      <c r="N31" s="1">
        <f t="shared" ca="1" si="6"/>
        <v>1</v>
      </c>
      <c r="O31" s="1">
        <f t="shared" ca="1" si="7"/>
        <v>127</v>
      </c>
      <c r="P31" s="1">
        <f t="shared" ca="1" si="8"/>
        <v>3672064</v>
      </c>
      <c r="R31" s="1">
        <f t="shared" ca="1" si="9"/>
        <v>3216508928</v>
      </c>
      <c r="T31" s="1">
        <f t="shared" ca="1" si="10"/>
        <v>-1.437744140625</v>
      </c>
    </row>
    <row r="32" spans="6:20" x14ac:dyDescent="0.55000000000000004">
      <c r="F32" s="1">
        <v>26</v>
      </c>
      <c r="G32" s="1">
        <f t="shared" ca="1" si="0"/>
        <v>4</v>
      </c>
      <c r="H32" s="1">
        <f t="shared" ca="1" si="1"/>
        <v>260</v>
      </c>
      <c r="I32" s="1">
        <f t="shared" ca="1" si="2"/>
        <v>16644</v>
      </c>
      <c r="J32" s="1">
        <f t="shared" ca="1" si="3"/>
        <v>16644</v>
      </c>
      <c r="K32" s="1">
        <f t="shared" ca="1" si="4"/>
        <v>4.0634765625</v>
      </c>
      <c r="L32" s="1">
        <f t="shared" ca="1" si="5"/>
        <v>16644</v>
      </c>
      <c r="N32" s="1">
        <f t="shared" ca="1" si="6"/>
        <v>0</v>
      </c>
      <c r="O32" s="1">
        <f t="shared" ca="1" si="7"/>
        <v>129</v>
      </c>
      <c r="P32" s="1">
        <f t="shared" ca="1" si="8"/>
        <v>133120</v>
      </c>
      <c r="R32" s="1">
        <f t="shared" ca="1" si="9"/>
        <v>1082263552</v>
      </c>
      <c r="T32" s="1">
        <f ca="1">POWER(-1,N32)*IF(O32=0,0,_xlfn.LET(_xlpm.exp_ofst,POWER(2,$C$5-1)-1,(1+P32/POWER(2,$C$6))*POWER(2,O32-_xlpm.exp_ofst)))</f>
        <v>4.0634765625</v>
      </c>
    </row>
    <row r="33" spans="6:20" x14ac:dyDescent="0.55000000000000004">
      <c r="F33" s="1">
        <v>27</v>
      </c>
      <c r="G33" s="1">
        <f t="shared" ca="1" si="0"/>
        <v>1</v>
      </c>
      <c r="H33" s="1">
        <f t="shared" ca="1" si="1"/>
        <v>3899</v>
      </c>
      <c r="I33" s="1">
        <f t="shared" ca="1" si="2"/>
        <v>7995</v>
      </c>
      <c r="J33" s="1">
        <f t="shared" ca="1" si="3"/>
        <v>7995</v>
      </c>
      <c r="K33" s="1">
        <f t="shared" ca="1" si="4"/>
        <v>1.951904296875</v>
      </c>
      <c r="L33" s="1">
        <f t="shared" ca="1" si="5"/>
        <v>7995</v>
      </c>
      <c r="N33" s="1">
        <f t="shared" ca="1" si="6"/>
        <v>0</v>
      </c>
      <c r="O33" s="1">
        <f t="shared" ca="1" si="7"/>
        <v>127</v>
      </c>
      <c r="P33" s="1">
        <f t="shared" ca="1" si="8"/>
        <v>7985152</v>
      </c>
      <c r="R33" s="1">
        <f t="shared" ca="1" si="9"/>
        <v>1073338368</v>
      </c>
      <c r="T33" s="1">
        <f t="shared" ca="1" si="10"/>
        <v>1.951904296875</v>
      </c>
    </row>
    <row r="34" spans="6:20" x14ac:dyDescent="0.55000000000000004">
      <c r="F34" s="1">
        <v>28</v>
      </c>
      <c r="G34" s="1">
        <f t="shared" ca="1" si="0"/>
        <v>7</v>
      </c>
      <c r="H34" s="1">
        <f t="shared" ca="1" si="1"/>
        <v>746</v>
      </c>
      <c r="I34" s="1">
        <f t="shared" ca="1" si="2"/>
        <v>29418</v>
      </c>
      <c r="J34" s="1">
        <f t="shared" ca="1" si="3"/>
        <v>29418</v>
      </c>
      <c r="K34" s="1">
        <f t="shared" ca="1" si="4"/>
        <v>7.18212890625</v>
      </c>
      <c r="L34" s="1">
        <f t="shared" ca="1" si="5"/>
        <v>29418</v>
      </c>
      <c r="N34" s="1">
        <f t="shared" ca="1" si="6"/>
        <v>0</v>
      </c>
      <c r="O34" s="1">
        <f t="shared" ca="1" si="7"/>
        <v>129</v>
      </c>
      <c r="P34" s="1">
        <f t="shared" ca="1" si="8"/>
        <v>6673408</v>
      </c>
      <c r="R34" s="1">
        <f t="shared" ca="1" si="9"/>
        <v>1088803840</v>
      </c>
      <c r="T34" s="1">
        <f t="shared" ca="1" si="10"/>
        <v>7.18212890625</v>
      </c>
    </row>
    <row r="35" spans="6:20" x14ac:dyDescent="0.55000000000000004">
      <c r="F35" s="1">
        <v>29</v>
      </c>
      <c r="G35" s="1">
        <f t="shared" ca="1" si="0"/>
        <v>15</v>
      </c>
      <c r="H35" s="1">
        <f t="shared" ca="1" si="1"/>
        <v>633</v>
      </c>
      <c r="I35" s="1">
        <f t="shared" ca="1" si="2"/>
        <v>62073</v>
      </c>
      <c r="J35" s="1">
        <f t="shared" ca="1" si="3"/>
        <v>-3463</v>
      </c>
      <c r="K35" s="1">
        <f t="shared" ca="1" si="4"/>
        <v>-0.845458984375</v>
      </c>
      <c r="L35" s="1">
        <f t="shared" ca="1" si="5"/>
        <v>3463</v>
      </c>
      <c r="N35" s="1">
        <f t="shared" ca="1" si="6"/>
        <v>1</v>
      </c>
      <c r="O35" s="1">
        <f t="shared" ca="1" si="7"/>
        <v>126</v>
      </c>
      <c r="P35" s="1">
        <f t="shared" ca="1" si="8"/>
        <v>5795840</v>
      </c>
      <c r="R35" s="1">
        <f t="shared" ca="1" si="9"/>
        <v>3210244096</v>
      </c>
      <c r="T35" s="1">
        <f t="shared" ca="1" si="10"/>
        <v>-0.845458984375</v>
      </c>
    </row>
    <row r="36" spans="6:20" x14ac:dyDescent="0.55000000000000004">
      <c r="F36" s="1">
        <v>30</v>
      </c>
      <c r="G36" s="1">
        <f t="shared" ca="1" si="0"/>
        <v>0</v>
      </c>
      <c r="H36" s="1">
        <f t="shared" ca="1" si="1"/>
        <v>93</v>
      </c>
      <c r="I36" s="1">
        <f t="shared" ca="1" si="2"/>
        <v>93</v>
      </c>
      <c r="J36" s="1">
        <f t="shared" ca="1" si="3"/>
        <v>93</v>
      </c>
      <c r="K36" s="1">
        <f t="shared" ca="1" si="4"/>
        <v>2.2705078125E-2</v>
      </c>
      <c r="L36" s="1">
        <f t="shared" ca="1" si="5"/>
        <v>93</v>
      </c>
      <c r="N36" s="1">
        <f t="shared" ca="1" si="6"/>
        <v>0</v>
      </c>
      <c r="O36" s="1">
        <f t="shared" ca="1" si="7"/>
        <v>121</v>
      </c>
      <c r="P36" s="1">
        <f t="shared" ca="1" si="8"/>
        <v>3801088</v>
      </c>
      <c r="R36" s="1">
        <f t="shared" ca="1" si="9"/>
        <v>1018822656</v>
      </c>
      <c r="T36" s="1">
        <f t="shared" ca="1" si="10"/>
        <v>2.2705078125E-2</v>
      </c>
    </row>
    <row r="37" spans="6:20" x14ac:dyDescent="0.55000000000000004">
      <c r="F37" s="1">
        <v>31</v>
      </c>
      <c r="G37" s="1">
        <f t="shared" ca="1" si="0"/>
        <v>9</v>
      </c>
      <c r="H37" s="1">
        <f t="shared" ca="1" si="1"/>
        <v>1459</v>
      </c>
      <c r="I37" s="1">
        <f t="shared" ca="1" si="2"/>
        <v>38323</v>
      </c>
      <c r="J37" s="1">
        <f t="shared" ca="1" si="3"/>
        <v>-27213</v>
      </c>
      <c r="K37" s="1">
        <f t="shared" ca="1" si="4"/>
        <v>-6.643798828125</v>
      </c>
      <c r="L37" s="1">
        <f t="shared" ca="1" si="5"/>
        <v>27213</v>
      </c>
      <c r="N37" s="1">
        <f t="shared" ca="1" si="6"/>
        <v>1</v>
      </c>
      <c r="O37" s="1">
        <f t="shared" ca="1" si="7"/>
        <v>129</v>
      </c>
      <c r="P37" s="1">
        <f t="shared" ca="1" si="8"/>
        <v>5544448</v>
      </c>
      <c r="R37" s="1">
        <f t="shared" ca="1" si="9"/>
        <v>3235158528</v>
      </c>
      <c r="T37" s="1">
        <f t="shared" ca="1" si="10"/>
        <v>-6.643798828125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自作関数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Motoki Kamimura</cp:lastModifiedBy>
  <cp:revision/>
  <dcterms:created xsi:type="dcterms:W3CDTF">2024-09-20T11:30:21Z</dcterms:created>
  <dcterms:modified xsi:type="dcterms:W3CDTF">2024-12-15T04:52:15Z</dcterms:modified>
  <cp:category/>
  <cp:contentStatus/>
</cp:coreProperties>
</file>