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280" windowHeight="6345"/>
  </bookViews>
  <sheets>
    <sheet name="DIVE_CLIMB BALLAST ADJ." sheetId="6" r:id="rId1"/>
    <sheet name="TWR Ballast Drive" sheetId="5" r:id="rId2"/>
    <sheet name="Sheet1" sheetId="7" r:id="rId3"/>
  </sheets>
  <calcPr calcId="114210"/>
</workbook>
</file>

<file path=xl/calcChain.xml><?xml version="1.0" encoding="utf-8"?>
<calcChain xmlns="http://schemas.openxmlformats.org/spreadsheetml/2006/main">
  <c r="D18" i="6"/>
  <c r="C21"/>
  <c r="D17"/>
  <c r="C20"/>
  <c r="E7" i="5"/>
  <c r="E6"/>
  <c r="F6"/>
  <c r="E5"/>
  <c r="F5"/>
  <c r="C22" i="6"/>
  <c r="D20"/>
  <c r="F7" i="5"/>
  <c r="G6"/>
  <c r="D21" i="6"/>
  <c r="D22"/>
  <c r="E20"/>
  <c r="C25"/>
  <c r="C26"/>
  <c r="C27"/>
  <c r="G5" i="5"/>
  <c r="B12"/>
  <c r="B13"/>
  <c r="B14"/>
  <c r="E21" i="6"/>
</calcChain>
</file>

<file path=xl/sharedStrings.xml><?xml version="1.0" encoding="utf-8"?>
<sst xmlns="http://schemas.openxmlformats.org/spreadsheetml/2006/main" count="70" uniqueCount="51">
  <si>
    <t>Inflection</t>
  </si>
  <si>
    <t>Secs into Mission</t>
  </si>
  <si>
    <t>Adjustment:</t>
  </si>
  <si>
    <t>%</t>
  </si>
  <si>
    <t>Dive</t>
  </si>
  <si>
    <t>Total</t>
  </si>
  <si>
    <t>Climb</t>
  </si>
  <si>
    <t>cc</t>
  </si>
  <si>
    <t>Drive Ratio</t>
  </si>
  <si>
    <t>Flight Record</t>
  </si>
  <si>
    <t>State</t>
  </si>
  <si>
    <t>Drive Used:</t>
  </si>
  <si>
    <t>Input:</t>
  </si>
  <si>
    <t>Output:</t>
  </si>
  <si>
    <t>g/L</t>
  </si>
  <si>
    <t>Version Date:</t>
  </si>
  <si>
    <t>Document:</t>
  </si>
  <si>
    <t>sec</t>
  </si>
  <si>
    <t>squared</t>
  </si>
  <si>
    <t>grams internal (dry wt.)</t>
  </si>
  <si>
    <t>grams of stainless steel applied externaly (wet wt.)</t>
  </si>
  <si>
    <t>Avg. Water Density</t>
  </si>
  <si>
    <t>Leave Surface</t>
  </si>
  <si>
    <t>At Surface</t>
  </si>
  <si>
    <t xml:space="preserve">Weight change required to adjust the vehicle in several formats (adjusted for average water density).  </t>
  </si>
  <si>
    <t>wing rail TWR stainless steel slugs</t>
  </si>
  <si>
    <t>Note:</t>
  </si>
  <si>
    <t>Enter time values from a single yo profile in yellow blocks, and total buoyancy drive used.</t>
  </si>
  <si>
    <t xml:space="preserve">To increase accuracy, both dive and climb buoyancy drive values and pitch values should be nominally equal. </t>
  </si>
  <si>
    <t>ENTER DIVE/CLIMB SENSORS HERE:</t>
  </si>
  <si>
    <t>m_avg_DIVE_rate (m/sec)</t>
  </si>
  <si>
    <t>m_avg_CLIMB_rate (m/sec)</t>
  </si>
  <si>
    <t>avg time to dive, secs</t>
  </si>
  <si>
    <t>avg time to climb, secs</t>
  </si>
  <si>
    <t>OR</t>
  </si>
  <si>
    <t>Time in State, sec</t>
  </si>
  <si>
    <t>Drive Ratio, squared</t>
  </si>
  <si>
    <t>Drive Ratio, %</t>
  </si>
  <si>
    <t>ENTER PUMP AND TARGET WATER DATA HERE:</t>
  </si>
  <si>
    <t>BALLAST ADJUSTMENT:</t>
  </si>
  <si>
    <t>INTERMEDIATE RESULTS:</t>
  </si>
  <si>
    <t>grams of stainless steel applied externally (wet wt.)</t>
  </si>
  <si>
    <t>BALLAST ADJUSTMENT CALCULATOR:</t>
  </si>
  <si>
    <t>FINAL RESULT:</t>
  </si>
  <si>
    <t>*from TWR ballast calculator of 2/28/2011</t>
  </si>
  <si>
    <t>ahails@mote.org *</t>
  </si>
  <si>
    <t xml:space="preserve">To increase accuracy, both dive and climb Ballast pump strokes and glider pitch values should be nominally equal. </t>
  </si>
  <si>
    <t>Enter dive and climb rates, water depth and density, and total ballast pumped volume used.</t>
  </si>
  <si>
    <t>Total Ballast Pump Volume Used:</t>
  </si>
  <si>
    <t>Ballast Calculator:  (TWR's original format)</t>
  </si>
  <si>
    <t>Typical Yo depth change, m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</si>
</sst>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%"/>
    <numFmt numFmtId="166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64" fontId="0" fillId="0" borderId="0" xfId="0" applyNumberFormat="1"/>
    <xf numFmtId="0" fontId="0" fillId="2" borderId="1" xfId="0" applyFill="1" applyBorder="1"/>
    <xf numFmtId="164" fontId="0" fillId="0" borderId="2" xfId="0" applyNumberFormat="1" applyBorder="1"/>
    <xf numFmtId="165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1" fontId="0" fillId="3" borderId="1" xfId="0" applyNumberFormat="1" applyFill="1" applyBorder="1"/>
    <xf numFmtId="0" fontId="0" fillId="0" borderId="2" xfId="0" applyBorder="1"/>
    <xf numFmtId="0" fontId="0" fillId="2" borderId="3" xfId="0" applyFill="1" applyBorder="1"/>
    <xf numFmtId="0" fontId="2" fillId="0" borderId="4" xfId="0" applyFont="1" applyBorder="1" applyAlignment="1">
      <alignment horizontal="right"/>
    </xf>
    <xf numFmtId="0" fontId="0" fillId="0" borderId="4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right"/>
    </xf>
    <xf numFmtId="1" fontId="1" fillId="3" borderId="1" xfId="0" applyNumberFormat="1" applyFont="1" applyFill="1" applyBorder="1"/>
    <xf numFmtId="164" fontId="0" fillId="2" borderId="1" xfId="0" applyNumberForma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166" fontId="0" fillId="3" borderId="1" xfId="0" applyNumberFormat="1" applyFill="1" applyBorder="1"/>
    <xf numFmtId="0" fontId="0" fillId="0" borderId="0" xfId="0" applyBorder="1" applyAlignment="1">
      <alignment horizontal="right" wrapText="1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4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4" workbookViewId="0">
      <selection activeCell="F14" sqref="F14"/>
    </sheetView>
  </sheetViews>
  <sheetFormatPr defaultRowHeight="15"/>
  <cols>
    <col min="2" max="2" width="17.5703125" customWidth="1"/>
    <col min="3" max="3" width="13.42578125" customWidth="1"/>
    <col min="4" max="4" width="13.28515625" customWidth="1"/>
    <col min="5" max="5" width="12.85546875" customWidth="1"/>
  </cols>
  <sheetData>
    <row r="1" spans="1:9" ht="18.75">
      <c r="A1" s="24" t="s">
        <v>42</v>
      </c>
      <c r="E1" t="s">
        <v>45</v>
      </c>
    </row>
    <row r="3" spans="1:9">
      <c r="B3" s="17" t="s">
        <v>12</v>
      </c>
      <c r="C3" s="36" t="s">
        <v>47</v>
      </c>
      <c r="D3" s="37"/>
      <c r="E3" s="37"/>
      <c r="F3" s="37"/>
      <c r="G3" s="37"/>
      <c r="H3" s="37"/>
      <c r="I3" s="37"/>
    </row>
    <row r="4" spans="1:9" ht="31.5" customHeight="1">
      <c r="B4" s="18" t="s">
        <v>13</v>
      </c>
      <c r="C4" s="36" t="s">
        <v>24</v>
      </c>
      <c r="D4" s="37"/>
      <c r="E4" s="37"/>
      <c r="F4" s="37"/>
      <c r="G4" s="37"/>
      <c r="H4" s="37"/>
      <c r="I4" s="37"/>
    </row>
    <row r="5" spans="1:9" ht="30" customHeight="1">
      <c r="B5" s="21" t="s">
        <v>26</v>
      </c>
      <c r="C5" s="36" t="s">
        <v>46</v>
      </c>
      <c r="D5" s="37"/>
      <c r="E5" s="37"/>
      <c r="F5" s="37"/>
      <c r="G5" s="37"/>
      <c r="H5" s="37"/>
      <c r="I5" s="37"/>
    </row>
    <row r="7" spans="1:9">
      <c r="B7" t="s">
        <v>29</v>
      </c>
    </row>
    <row r="8" spans="1:9">
      <c r="B8" t="s">
        <v>30</v>
      </c>
      <c r="D8" s="23">
        <v>0.17499999999999999</v>
      </c>
    </row>
    <row r="9" spans="1:9">
      <c r="B9" t="s">
        <v>31</v>
      </c>
      <c r="D9" s="23">
        <v>-0.15</v>
      </c>
    </row>
    <row r="10" spans="1:9" ht="30" customHeight="1">
      <c r="B10" t="s">
        <v>50</v>
      </c>
      <c r="D10" s="4">
        <v>12</v>
      </c>
    </row>
    <row r="12" spans="1:9">
      <c r="B12" t="s">
        <v>38</v>
      </c>
    </row>
    <row r="13" spans="1:9" ht="37.5" customHeight="1">
      <c r="B13" s="27" t="s">
        <v>48</v>
      </c>
      <c r="D13" s="4">
        <v>440</v>
      </c>
      <c r="E13" s="7" t="s">
        <v>7</v>
      </c>
    </row>
    <row r="14" spans="1:9" ht="33" customHeight="1">
      <c r="B14" s="27" t="s">
        <v>21</v>
      </c>
      <c r="D14" s="4">
        <v>1024.7</v>
      </c>
      <c r="E14" s="7" t="s">
        <v>14</v>
      </c>
    </row>
    <row r="16" spans="1:9">
      <c r="B16" t="s">
        <v>40</v>
      </c>
    </row>
    <row r="17" spans="2:5">
      <c r="B17" t="s">
        <v>32</v>
      </c>
      <c r="D17" s="26">
        <f>D10/D8</f>
        <v>68.571428571428569</v>
      </c>
    </row>
    <row r="18" spans="2:5">
      <c r="B18" t="s">
        <v>33</v>
      </c>
      <c r="D18" s="26">
        <f>-D10/D9</f>
        <v>80</v>
      </c>
    </row>
    <row r="19" spans="2:5" ht="30" customHeight="1">
      <c r="B19" s="32" t="s">
        <v>10</v>
      </c>
      <c r="C19" s="33" t="s">
        <v>35</v>
      </c>
      <c r="D19" s="33" t="s">
        <v>36</v>
      </c>
      <c r="E19" s="33" t="s">
        <v>37</v>
      </c>
    </row>
    <row r="20" spans="2:5">
      <c r="B20" s="28" t="s">
        <v>4</v>
      </c>
      <c r="C20" s="26">
        <f>D17</f>
        <v>68.571428571428569</v>
      </c>
      <c r="D20" s="29">
        <f>POWER((C20/C22),2)</f>
        <v>0.21301775147928997</v>
      </c>
      <c r="E20" s="30">
        <f>D20/D22</f>
        <v>0.42352941176470582</v>
      </c>
    </row>
    <row r="21" spans="2:5">
      <c r="B21" s="28" t="s">
        <v>6</v>
      </c>
      <c r="C21" s="26">
        <f>D18</f>
        <v>80</v>
      </c>
      <c r="D21" s="29">
        <f>POWER((C21/C22),2)</f>
        <v>0.28994082840236696</v>
      </c>
      <c r="E21" s="30">
        <f>D21/D22</f>
        <v>0.57647058823529418</v>
      </c>
    </row>
    <row r="22" spans="2:5">
      <c r="B22" s="28" t="s">
        <v>5</v>
      </c>
      <c r="C22" s="26">
        <f>C20+C21</f>
        <v>148.57142857142856</v>
      </c>
      <c r="D22" s="29">
        <f>(D20+D21)</f>
        <v>0.50295857988165693</v>
      </c>
      <c r="E22" s="31"/>
    </row>
    <row r="24" spans="2:5">
      <c r="B24" s="35" t="s">
        <v>43</v>
      </c>
    </row>
    <row r="25" spans="2:5" ht="30">
      <c r="B25" s="33" t="s">
        <v>39</v>
      </c>
      <c r="C25" s="22">
        <f>(((((0.5-E20)*D13))/D14)*-1000)</f>
        <v>-32.836009391557958</v>
      </c>
      <c r="D25" s="7" t="s">
        <v>19</v>
      </c>
    </row>
    <row r="26" spans="2:5">
      <c r="B26" s="1" t="s">
        <v>34</v>
      </c>
      <c r="C26" s="12">
        <f>C25+(C25-(C25*0.875))</f>
        <v>-36.940510565502706</v>
      </c>
      <c r="D26" s="7" t="s">
        <v>41</v>
      </c>
    </row>
    <row r="27" spans="2:5">
      <c r="B27" s="1" t="s">
        <v>34</v>
      </c>
      <c r="C27" s="12">
        <f>(C26/15.55)</f>
        <v>-2.3755955347590163</v>
      </c>
      <c r="D27" s="7" t="s">
        <v>25</v>
      </c>
    </row>
    <row r="32" spans="2:5">
      <c r="B32" t="s">
        <v>44</v>
      </c>
    </row>
  </sheetData>
  <mergeCells count="3">
    <mergeCell ref="C3:I3"/>
    <mergeCell ref="C4:I4"/>
    <mergeCell ref="C5:I5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activeCell="G28" sqref="G28"/>
    </sheetView>
  </sheetViews>
  <sheetFormatPr defaultRowHeight="15"/>
  <cols>
    <col min="1" max="1" width="16.85546875" customWidth="1"/>
    <col min="2" max="2" width="14.85546875" customWidth="1"/>
    <col min="3" max="3" width="9.7109375" customWidth="1"/>
    <col min="4" max="4" width="8.85546875" customWidth="1"/>
    <col min="5" max="5" width="10.140625" customWidth="1"/>
    <col min="6" max="6" width="13.5703125" customWidth="1"/>
    <col min="7" max="7" width="11.42578125" customWidth="1"/>
    <col min="12" max="12" width="17.85546875" customWidth="1"/>
    <col min="14" max="14" width="13.85546875" customWidth="1"/>
    <col min="15" max="15" width="11.7109375" customWidth="1"/>
  </cols>
  <sheetData>
    <row r="1" spans="1:16" ht="15.75">
      <c r="A1" s="34" t="s">
        <v>49</v>
      </c>
    </row>
    <row r="2" spans="1:16" ht="18.75">
      <c r="L2" s="25"/>
    </row>
    <row r="3" spans="1:16">
      <c r="B3" s="1" t="s">
        <v>9</v>
      </c>
      <c r="D3" s="20" t="s">
        <v>10</v>
      </c>
      <c r="E3" s="1" t="s">
        <v>10</v>
      </c>
      <c r="F3" s="1" t="s">
        <v>8</v>
      </c>
      <c r="G3" s="1" t="s">
        <v>8</v>
      </c>
      <c r="K3" s="2"/>
      <c r="L3" s="2"/>
      <c r="M3" s="2"/>
      <c r="N3" s="2"/>
      <c r="O3" s="2"/>
      <c r="P3" s="2"/>
    </row>
    <row r="4" spans="1:16">
      <c r="B4" s="15" t="s">
        <v>1</v>
      </c>
      <c r="D4" s="16"/>
      <c r="E4" s="15" t="s">
        <v>17</v>
      </c>
      <c r="F4" s="15" t="s">
        <v>18</v>
      </c>
      <c r="G4" s="15" t="s">
        <v>3</v>
      </c>
      <c r="K4" s="2"/>
    </row>
    <row r="5" spans="1:16">
      <c r="A5" s="1" t="s">
        <v>22</v>
      </c>
      <c r="B5" s="14">
        <v>0</v>
      </c>
      <c r="C5" s="7" t="s">
        <v>17</v>
      </c>
      <c r="D5" s="9" t="s">
        <v>4</v>
      </c>
      <c r="E5">
        <f>(B6-B5)</f>
        <v>100</v>
      </c>
      <c r="F5" s="3">
        <f>POWER((E5/E7),2)</f>
        <v>0.18372595876932266</v>
      </c>
      <c r="G5" s="6">
        <f>F5/F7</f>
        <v>0.3601152224665804</v>
      </c>
      <c r="K5" s="2"/>
    </row>
    <row r="6" spans="1:16" ht="15.75" thickBot="1">
      <c r="A6" s="1" t="s">
        <v>0</v>
      </c>
      <c r="B6" s="4">
        <v>100</v>
      </c>
      <c r="C6" s="7" t="s">
        <v>17</v>
      </c>
      <c r="D6" s="19" t="s">
        <v>6</v>
      </c>
      <c r="E6" s="13">
        <f>(B7-B6)</f>
        <v>133.30000000000001</v>
      </c>
      <c r="F6" s="5">
        <f>POWER((E6/E7),2)</f>
        <v>0.32646063515166301</v>
      </c>
      <c r="G6" s="6">
        <f>F6/F7</f>
        <v>0.63988477753341966</v>
      </c>
      <c r="K6" s="2"/>
    </row>
    <row r="7" spans="1:16">
      <c r="A7" s="1" t="s">
        <v>23</v>
      </c>
      <c r="B7" s="4">
        <v>233.3</v>
      </c>
      <c r="C7" s="7" t="s">
        <v>17</v>
      </c>
      <c r="D7" s="9" t="s">
        <v>5</v>
      </c>
      <c r="E7">
        <f>(B7-B5)</f>
        <v>233.3</v>
      </c>
      <c r="F7" s="3">
        <f>(F5+F6)</f>
        <v>0.51018659392098564</v>
      </c>
      <c r="K7" s="2"/>
    </row>
    <row r="8" spans="1:16">
      <c r="A8" s="1"/>
      <c r="B8" s="2"/>
      <c r="K8" s="2"/>
    </row>
    <row r="9" spans="1:16">
      <c r="A9" s="10" t="s">
        <v>11</v>
      </c>
      <c r="B9" s="4">
        <v>440</v>
      </c>
      <c r="C9" s="7" t="s">
        <v>7</v>
      </c>
      <c r="K9" s="2"/>
    </row>
    <row r="10" spans="1:16">
      <c r="A10" s="10" t="s">
        <v>21</v>
      </c>
      <c r="B10" s="4">
        <v>1025.7</v>
      </c>
      <c r="C10" s="7" t="s">
        <v>14</v>
      </c>
      <c r="K10" s="2"/>
    </row>
    <row r="11" spans="1:16">
      <c r="A11" s="11"/>
      <c r="K11" s="2"/>
    </row>
    <row r="12" spans="1:16">
      <c r="A12" s="1" t="s">
        <v>2</v>
      </c>
      <c r="B12" s="22">
        <f>(((((0.5-G5)*B9))/B10)*-1000)</f>
        <v>-60.007119152485735</v>
      </c>
      <c r="C12" s="7" t="s">
        <v>19</v>
      </c>
      <c r="K12" s="2"/>
    </row>
    <row r="13" spans="1:16">
      <c r="A13" s="1"/>
      <c r="B13" s="12">
        <f>B12+(B12-(B12*0.875))</f>
        <v>-67.508009046546448</v>
      </c>
      <c r="C13" s="7" t="s">
        <v>20</v>
      </c>
      <c r="K13" s="2"/>
    </row>
    <row r="14" spans="1:16">
      <c r="A14" s="1"/>
      <c r="B14" s="12">
        <f>(B13/15.55)</f>
        <v>-4.341351064086588</v>
      </c>
      <c r="C14" s="7" t="s">
        <v>25</v>
      </c>
      <c r="K14" s="2"/>
    </row>
    <row r="15" spans="1:16">
      <c r="A15" s="1"/>
      <c r="K15" s="2"/>
    </row>
    <row r="16" spans="1:16">
      <c r="K16" s="2"/>
    </row>
    <row r="17" spans="1:16" ht="29.25" customHeight="1">
      <c r="A17" s="17" t="s">
        <v>12</v>
      </c>
      <c r="B17" s="36" t="s">
        <v>27</v>
      </c>
      <c r="C17" s="37"/>
      <c r="D17" s="37"/>
      <c r="E17" s="37"/>
      <c r="F17" s="37"/>
      <c r="G17" s="37"/>
      <c r="H17" s="37"/>
      <c r="K17" s="2"/>
    </row>
    <row r="18" spans="1:16" ht="30" customHeight="1">
      <c r="A18" s="18" t="s">
        <v>13</v>
      </c>
      <c r="B18" s="36" t="s">
        <v>24</v>
      </c>
      <c r="C18" s="37"/>
      <c r="D18" s="37"/>
      <c r="E18" s="37"/>
      <c r="F18" s="37"/>
      <c r="G18" s="37"/>
      <c r="H18" s="37"/>
      <c r="K18" s="2"/>
    </row>
    <row r="19" spans="1:16" ht="30" customHeight="1">
      <c r="A19" s="21" t="s">
        <v>26</v>
      </c>
      <c r="B19" s="36" t="s">
        <v>28</v>
      </c>
      <c r="C19" s="37"/>
      <c r="D19" s="37"/>
      <c r="E19" s="37"/>
      <c r="F19" s="37"/>
      <c r="G19" s="37"/>
      <c r="H19" s="37"/>
      <c r="K19" s="2"/>
    </row>
    <row r="20" spans="1:16">
      <c r="A20" s="1"/>
      <c r="K20" s="2"/>
    </row>
    <row r="21" spans="1:16">
      <c r="A21" s="1" t="s">
        <v>15</v>
      </c>
      <c r="B21" s="8">
        <v>40602</v>
      </c>
      <c r="K21" s="2"/>
    </row>
    <row r="22" spans="1:16">
      <c r="A22" s="1" t="s">
        <v>16</v>
      </c>
      <c r="K22" s="2"/>
    </row>
    <row r="23" spans="1:16">
      <c r="K23" s="2"/>
    </row>
    <row r="24" spans="1:16">
      <c r="K24" s="2"/>
    </row>
    <row r="25" spans="1:16">
      <c r="K25" s="2"/>
    </row>
    <row r="26" spans="1:16">
      <c r="K26" s="2"/>
    </row>
    <row r="27" spans="1:16">
      <c r="K27" s="2"/>
      <c r="L27" s="2"/>
      <c r="M27" s="2"/>
      <c r="N27" s="2"/>
      <c r="O27" s="2"/>
      <c r="P27" s="2"/>
    </row>
    <row r="28" spans="1:16">
      <c r="K28" s="2"/>
      <c r="L28" s="2"/>
      <c r="M28" s="2"/>
      <c r="N28" s="2"/>
      <c r="O28" s="2"/>
      <c r="P28" s="2"/>
    </row>
    <row r="29" spans="1:16">
      <c r="K29" s="2"/>
      <c r="L29" s="2"/>
      <c r="M29" s="2"/>
      <c r="N29" s="2"/>
      <c r="O29" s="2"/>
      <c r="P29" s="2"/>
    </row>
    <row r="30" spans="1:16">
      <c r="K30" s="2"/>
      <c r="L30" s="2"/>
      <c r="M30" s="2"/>
      <c r="N30" s="2"/>
      <c r="O30" s="2"/>
      <c r="P30" s="2"/>
    </row>
    <row r="31" spans="1:16">
      <c r="K31" s="2"/>
      <c r="L31" s="2"/>
      <c r="M31" s="2"/>
      <c r="N31" s="2"/>
      <c r="O31" s="2"/>
      <c r="P31" s="2"/>
    </row>
  </sheetData>
  <mergeCells count="3">
    <mergeCell ref="B17:H17"/>
    <mergeCell ref="B18:H18"/>
    <mergeCell ref="B19:H19"/>
  </mergeCells>
  <phoneticPr fontId="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F4"/>
    </sheetView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DIVE_CLIMB BALLAST ADJ.</vt:lpstr>
      <vt:lpstr>TWR Ballast Drive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Jones</dc:creator>
  <cp:lastModifiedBy>Ahails</cp:lastModifiedBy>
  <dcterms:created xsi:type="dcterms:W3CDTF">2008-02-19T19:42:16Z</dcterms:created>
  <dcterms:modified xsi:type="dcterms:W3CDTF">2014-05-05T12:33:55Z</dcterms:modified>
</cp:coreProperties>
</file>